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6105" tabRatio="905" firstSheet="2" activeTab="5"/>
  </bookViews>
  <sheets>
    <sheet name="Tujuan" sheetId="1" r:id="rId1"/>
    <sheet name="LRA" sheetId="2" r:id="rId2"/>
    <sheet name="ANALISIS LRA" sheetId="3" r:id="rId3"/>
    <sheet name="Penjelasan Panduan" sheetId="4" r:id="rId4"/>
    <sheet name="D-1 BiSat" sheetId="5" r:id="rId5"/>
    <sheet name="D-2 Pengb" sheetId="6" r:id="rId6"/>
    <sheet name="D-2 Oper" sheetId="7" r:id="rId7"/>
    <sheet name="D-3 Sumber" sheetId="8" r:id="rId8"/>
    <sheet name="D-4 RenBIDAN" sheetId="9" r:id="rId9"/>
    <sheet name="D-5 RKAS SMP" sheetId="10" r:id="rId10"/>
    <sheet name="Permen 13" sheetId="11" r:id="rId11"/>
  </sheets>
  <externalReferences>
    <externalReference r:id="rId14"/>
    <externalReference r:id="rId15"/>
    <externalReference r:id="rId16"/>
  </externalReferences>
  <definedNames>
    <definedName name="_xlnm.Print_Area" localSheetId="2">'ANALISIS LRA'!$D$4:$K$22</definedName>
    <definedName name="_xlnm.Print_Area" localSheetId="4">'D-1 BiSat'!$D$2:$P$38</definedName>
    <definedName name="_xlnm.Print_Area" localSheetId="6">'D-2 Oper'!$C$2:$O$32</definedName>
    <definedName name="_xlnm.Print_Area" localSheetId="5">'D-2 Pengb'!$C$2:$O$272</definedName>
    <definedName name="_xlnm.Print_Area" localSheetId="7">'D-3 Sumber'!$B$3:$D$28</definedName>
    <definedName name="_xlnm.Print_Area" localSheetId="8">'D-4 RenBIDAN'!$C$143:$K$144</definedName>
    <definedName name="_xlnm.Print_Area" localSheetId="9">'D-5 RKAS SMP'!$C$4:$H$42</definedName>
    <definedName name="_xlnm.Print_Area" localSheetId="1">'LRA'!$D$2:$J$36</definedName>
    <definedName name="_xlnm.Print_Area" localSheetId="3">'Penjelasan Panduan'!$C$4:$C$86</definedName>
    <definedName name="_xlnm.Print_Area" localSheetId="0">'Tujuan'!$D$1:$J$24</definedName>
    <definedName name="_xlnm.Print_Titles" localSheetId="6">'D-2 Oper'!$9:$11</definedName>
    <definedName name="_xlnm.Print_Titles" localSheetId="5">'D-2 Pengb'!$7:$8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20" authorId="0">
      <text>
        <r>
          <rPr>
            <b/>
            <sz val="14"/>
            <rFont val="Tahoma"/>
            <family val="2"/>
          </rPr>
          <t>Bantuan BOS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39.950.000 / 39.950.000 x 100% = 100%</t>
        </r>
      </text>
    </comment>
    <comment ref="I20" authorId="0">
      <text>
        <r>
          <rPr>
            <b/>
            <sz val="14"/>
            <rFont val="Tahoma"/>
            <family val="2"/>
          </rPr>
          <t xml:space="preserve">39.950.000 - 42.300.000
=(2.350.000)
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(2.350.000)/42.300.000 x 100%= (6%)</t>
        </r>
        <r>
          <rPr>
            <sz val="14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14"/>
            <rFont val="Tahoma"/>
            <family val="2"/>
          </rPr>
          <t>Sumber dana 100% dari BOS, diharapkan TA 2007/2008 dapat menggali sumber dana lain (UU 20/2003, PP19/2005</t>
        </r>
        <r>
          <rPr>
            <sz val="14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14"/>
            <rFont val="Tahoma"/>
            <family val="2"/>
          </rPr>
          <t xml:space="preserve">Hasil MONEV dan Rapat Komite, kegiatan kesiswaan TA 2007/2008 diharapkan meningkat dari 3% menjadi 5 %
</t>
        </r>
      </text>
    </comment>
    <comment ref="J69" authorId="0">
      <text>
        <r>
          <rPr>
            <sz val="14"/>
            <rFont val="Tahoma"/>
            <family val="2"/>
          </rPr>
          <t xml:space="preserve">Sekolah telah berhasil melakukan efesiensi terutama dalam penghematan ATK sebesar 25% dan penghematan penggunaan listrik, telepon sebesar 17%. Di T.A. mendatang diharapkan sekolah tetap dapat melakukan efesiensi, agar kegiatan sekolah yang lebih penting dapat direalisasikan.   </t>
        </r>
      </text>
    </comment>
    <comment ref="J36" authorId="0">
      <text>
        <r>
          <rPr>
            <b/>
            <sz val="14"/>
            <rFont val="Tahoma"/>
            <family val="2"/>
          </rPr>
          <t>(1). Pendapatan sekolah menurun 10%, karena siswa pindah/ keluar
(2). Untuk menghindari defisit, sekolah perlu mencari alternatif sumber lain  (seperti mendirikan usaha sekolah melalui kemitraan, pemberdayaan PSM) dan meningkatkan mutu pembelajaran</t>
        </r>
        <r>
          <rPr>
            <sz val="14"/>
            <rFont val="Tahoma"/>
            <family val="2"/>
          </rPr>
          <t xml:space="preserve">
</t>
        </r>
      </text>
    </comment>
    <comment ref="H67" authorId="0">
      <text>
        <r>
          <rPr>
            <sz val="14"/>
            <rFont val="Tahoma"/>
            <family val="2"/>
          </rPr>
          <t xml:space="preserve">Untuk meningkatkan mutu pembelajaran, alat bantu/ peraga KBM setiap tahun diharapkan dianggarakan 3% dari RAPBS (hasil rapat Komite 17-10-2006)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E1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Tabel D1 (Daftar Biaya Satuan)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Tabel D1 (Daftar Biaya Satuan)</t>
        </r>
      </text>
    </comment>
  </commentList>
</comments>
</file>

<file path=xl/comments7.xml><?xml version="1.0" encoding="utf-8"?>
<comments xmlns="http://schemas.openxmlformats.org/spreadsheetml/2006/main">
  <authors>
    <author> </author>
    <author>MADRASAH IBTIDAIYAH</author>
  </authors>
  <commentList>
    <comment ref="C1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LAPORAN FORMAT   K-2 BOS</t>
        </r>
      </text>
    </comment>
    <comment ref="G31" authorId="1">
      <text>
        <r>
          <rPr>
            <b/>
            <sz val="8"/>
            <rFont val="Tahoma"/>
            <family val="2"/>
          </rPr>
          <t>MADRASAH IBTIDAIYAH: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<sst xmlns="http://schemas.openxmlformats.org/spreadsheetml/2006/main" count="1303" uniqueCount="803">
  <si>
    <t>4.3.3.1  Membeli peralatan menjahit 10 set</t>
  </si>
  <si>
    <t>4.3.3.2  Membeli peralatan masak memasak 4 set</t>
  </si>
  <si>
    <t>4.4 PRASARANA</t>
  </si>
  <si>
    <t>4.4.1  Membeli komputer 1 buah</t>
  </si>
  <si>
    <t>4.4.2  Membeli printer 1 buah</t>
  </si>
  <si>
    <t>4.4.3  Membuat ruang kepala sekolah</t>
  </si>
  <si>
    <t>4.4.4  Membuat ruang wakil kepala sekolah</t>
  </si>
  <si>
    <t>4.4.5  Membeli meja kursi tamu</t>
  </si>
  <si>
    <t>4.4.6  Membuat ruang BP</t>
  </si>
  <si>
    <t>4.4.7  Membuat ruang  media dan alat bantu PBM</t>
  </si>
  <si>
    <t>4.4.8  Membuat ruang UKS</t>
  </si>
  <si>
    <t>4.4.9  Membuat kantin sekolah</t>
  </si>
  <si>
    <t>4.4.10Membeli media bermain</t>
  </si>
  <si>
    <t>4.4.11Membuat dapur</t>
  </si>
  <si>
    <t>4.4.12Membuat kebun sekolah</t>
  </si>
  <si>
    <t>4.5 SANITASI</t>
  </si>
  <si>
    <t>4.5.1  Membeli washtafel 4 buah</t>
  </si>
  <si>
    <t>4.5.2  Membeli tempat cuci peralatan 1 buah</t>
  </si>
  <si>
    <t>5.1 Mengajukan proposal permohonan bantuan dana kegiatan kepada yayasan</t>
  </si>
  <si>
    <t>5.2 Mengajukan proposal dana kegiatan kepada perusahaan-perusahaan</t>
  </si>
  <si>
    <t xml:space="preserve">      terdekat</t>
  </si>
  <si>
    <t>6.1.5  Memberikan penghargaan keoada guru yang kreatif</t>
  </si>
  <si>
    <t>6.1.2  Mengadakan lomba kebersihan  lingkungan sekolah antar kelas</t>
  </si>
  <si>
    <t xml:space="preserve">          tiap minggu.</t>
  </si>
  <si>
    <t>6.1.3  Membuat taman sekolah</t>
  </si>
  <si>
    <t>6.1.4  Menyelenggarakan lomba madding kelas setiap seminggu sekali</t>
  </si>
  <si>
    <t>6.1.6  Membuat sudut baca di semua ruang kelas</t>
  </si>
  <si>
    <t>7.2  Mengundang semua tokoh masyarakat dalam kegiatan akhir tahun/wisuda</t>
  </si>
  <si>
    <t>6.3.1.4   Membentuk club  voly</t>
  </si>
  <si>
    <t>6.3.1.5   Membentuk club Bulu Tangkis</t>
  </si>
  <si>
    <t>6.3.1.6   Membentuk club Tenis Meja</t>
  </si>
  <si>
    <t>6.3.1.7   Membentuk club Catur</t>
  </si>
  <si>
    <t xml:space="preserve">6.3.1.8   Membentuk club Senam </t>
  </si>
  <si>
    <t>6.3.1.9   Membentuk club PBB</t>
  </si>
  <si>
    <t>6.3.2 KESENIAN</t>
  </si>
  <si>
    <t>6.3.2.1  Membentuk club seni melukis</t>
  </si>
  <si>
    <t>6.3.2.2  Membentuk club seni Kaligrafi</t>
  </si>
  <si>
    <t>6.3.2.3  Membentuk club seni Berpidato bahasa Indonesia</t>
  </si>
  <si>
    <t>6.3.2.4  Membentuk club seni Berpidato bahasa Arab</t>
  </si>
  <si>
    <t>6.3.2.5  Membentuk club seni Berpidato bahasa Inggris</t>
  </si>
  <si>
    <t>6.3.2.6  Membentuk club seni Qosidah</t>
  </si>
  <si>
    <t>6.3.2.7  Membentuk club seni Baca Puisi</t>
  </si>
  <si>
    <t>6.3.2.8  Membentuk club seni Paduan Suara</t>
  </si>
  <si>
    <t>6.3.2.9  Membentuk club Tartil Al-Quran</t>
  </si>
  <si>
    <t>6.3.2.10Membentuk club MTQ</t>
  </si>
  <si>
    <t>6.3.3 PRESTASI NON AKADEMIK LAINNYA</t>
  </si>
  <si>
    <t xml:space="preserve">6.3.3.1  Melaksanakan kegiatan pramuka secara rutin dan </t>
  </si>
  <si>
    <t xml:space="preserve">              berkesinambungan</t>
  </si>
  <si>
    <t>6.3.4.2  Mengaktifkan program kegiatan UKS</t>
  </si>
  <si>
    <t>6.4 PRESTASI GURU</t>
  </si>
  <si>
    <t>6.4.1  Memotivasi semua guru untuk mengikuti Lomba</t>
  </si>
  <si>
    <t>6.5 PRESTASI MADRASAH</t>
  </si>
  <si>
    <t>6.5.1 Memperbaiki semua program sekolah</t>
  </si>
  <si>
    <t xml:space="preserve">      MADRASAH</t>
  </si>
  <si>
    <t>7.  PENINGKATAN PERAN SERTA MASYARAKAT DAN KEMITRAAN</t>
  </si>
  <si>
    <t>7.1  Menyusun program kerja  komite</t>
  </si>
  <si>
    <t>7.3  Menyusun jadwal pertemuan komite dengan madrasah</t>
  </si>
  <si>
    <t>TAHUN 2010/2011- 2013/2014</t>
  </si>
  <si>
    <t>TAHUN 2010/2011 - 2013/2014</t>
  </si>
  <si>
    <t>PERKIRAAN SUMBER PENDANAAN</t>
  </si>
  <si>
    <t>TAHUN 2010/2011-  2013/2014</t>
  </si>
  <si>
    <t>1.  PENINGKATAN MANAGEMEN KESISWAAN</t>
  </si>
  <si>
    <t>Total Biaya Program Peningkatan Managemen Kesiswaan</t>
  </si>
  <si>
    <t>2. PENGEMBANGAN KURIKULUM DAN PROGRAM PEMBELAJARAN</t>
  </si>
  <si>
    <t>3.  PENINGKATAN KUALITAS PENDIDIK DAN TENAGA KEPENDIDIKAN</t>
  </si>
  <si>
    <t>Total Biaya Program Peningkatan Kualitas Pendidik dan Tenaga Kependidikan</t>
  </si>
  <si>
    <t>4. PERBAIKAN SARANA DAN PRASARANA</t>
  </si>
  <si>
    <t>5.  PENINGKATAN PEMBIAYAAN DAN PENDANAAN MADRASAH</t>
  </si>
  <si>
    <t>Total Biaya Program Peningkatan Budaya dan Lingkungan Madrasah</t>
  </si>
  <si>
    <t>Total Biaya Peningkatan Peran Serta Masyarakat dan Kemitraan</t>
  </si>
  <si>
    <t>2012/2013</t>
  </si>
  <si>
    <t>2013/2014</t>
  </si>
  <si>
    <t>100</t>
  </si>
  <si>
    <t>orang</t>
  </si>
  <si>
    <t>buah</t>
  </si>
  <si>
    <t>32</t>
  </si>
  <si>
    <t>set</t>
  </si>
  <si>
    <t>4</t>
  </si>
  <si>
    <t>4.3.2 5  Membeli planetarium (gerhana)  1 buah</t>
  </si>
  <si>
    <t>4.4.1.2  Membeli LCD 1 set</t>
  </si>
  <si>
    <t>4.4.2.6  Membeli peralatan lompat tinggi 1 set</t>
  </si>
  <si>
    <t>ruang</t>
  </si>
  <si>
    <t>petak</t>
  </si>
  <si>
    <t>meter</t>
  </si>
  <si>
    <t>30</t>
  </si>
  <si>
    <t>6.1.2  Memberikan punishmen bagi kelas  terkotor tiap minggu</t>
  </si>
  <si>
    <t>1.1  Menyusun program yang menarik</t>
  </si>
  <si>
    <t>1.2  Mensosialisakan program ke masyarakat</t>
  </si>
  <si>
    <t>1.3  Mengadakan evaluasi program secara berkala</t>
  </si>
  <si>
    <t>1.4  Membuat brosur</t>
  </si>
  <si>
    <t>1.5  Melaksanakan KBM yang PAIKEMI</t>
  </si>
  <si>
    <t>1.7  Menjalin kerja sama dengan masyarakat dan dunia usaha sekitar</t>
  </si>
  <si>
    <t>500 000</t>
  </si>
  <si>
    <t xml:space="preserve">           ketertiban </t>
  </si>
  <si>
    <t>97.140.000</t>
  </si>
  <si>
    <t>4.1 Kegiatan KKGMI dan KKM</t>
  </si>
  <si>
    <t>4.2 Penerimaaan Siswa Baru</t>
  </si>
  <si>
    <t>4.3 Pertemuan wali murid</t>
  </si>
  <si>
    <t>4.4 Pelaporan</t>
  </si>
  <si>
    <t>RENCANA BIAYA OPERASIONAL</t>
  </si>
  <si>
    <t>Total 4 Thn</t>
  </si>
  <si>
    <t>Rp/ Thn</t>
  </si>
  <si>
    <t>Org/thn</t>
  </si>
  <si>
    <t>Yayasan</t>
  </si>
  <si>
    <t>Infaq Hari Jumat</t>
  </si>
  <si>
    <t>180</t>
  </si>
  <si>
    <t xml:space="preserve">4.5.16Menfungsikan 2 ruang kelas menjadi Aula bila membutuhkan </t>
  </si>
  <si>
    <t>14</t>
  </si>
  <si>
    <t>Tunjangan Fungsional Guru</t>
  </si>
  <si>
    <t>4.1</t>
  </si>
  <si>
    <t>4.2</t>
  </si>
  <si>
    <t>Tahun Pelajaran 2010 / 2011</t>
  </si>
  <si>
    <t>3.4  Mengirimkan 12 guru untuk mengikuti pelatihan-pelatihan.</t>
  </si>
  <si>
    <t>Rp/Smt</t>
  </si>
  <si>
    <t>eksemp</t>
  </si>
  <si>
    <t>Rp/Thn</t>
  </si>
  <si>
    <t>4.1.1  Membeli meja kursi guru 14 set</t>
  </si>
  <si>
    <t>4.1.2  Membeli lemari kelas 6 buah</t>
  </si>
  <si>
    <t>4.1.3  Membeli 1 buah lemari kantor</t>
  </si>
  <si>
    <t>4.2.2.6  Membeli buku Penjas II   32 eksemplar</t>
  </si>
  <si>
    <t>4.2.2.9  Membeli buku Bahasa Jawa II  32 eksemplar</t>
  </si>
  <si>
    <t>4.2.2.8  Membeli buku Bahasa Inggris II  32 eksemplar</t>
  </si>
  <si>
    <t>4.2.2.1  Membeli buku AL-Quran HadisII   32 eksemplar</t>
  </si>
  <si>
    <t xml:space="preserve">4.2.1.1  Membeli buku Al-Quran Hadis I  32 eksemplar </t>
  </si>
  <si>
    <t>4.2.1.2  Membeli buku Akidah Akhlak I   32 eksemplar</t>
  </si>
  <si>
    <t>4.2.1.6  Membeli buku Penjas I 32 eksemplar</t>
  </si>
  <si>
    <t>Akhlak III  32 eksemplar</t>
  </si>
  <si>
    <t>4.2.3 6  Membeli buku Penjas III 32 eksemplar</t>
  </si>
  <si>
    <t>4.2.3.9  Membeli buku Bahasa Jawa III  32 eksemplar</t>
  </si>
  <si>
    <t>4.2.4.1  Membeli buku AL-Quran Hadis IV  32 eksemplar</t>
  </si>
  <si>
    <t>4.2.4.2  Membeli buku Akidah Akhlak IV  32 eksemplar</t>
  </si>
  <si>
    <t>4.4.1.5  Membeli perangkat komputer 20 set</t>
  </si>
  <si>
    <t>20</t>
  </si>
  <si>
    <t>Bantuan Lab. Komputer</t>
  </si>
  <si>
    <t>Bantuan Lab. Bahasa</t>
  </si>
  <si>
    <t>5.1.1</t>
  </si>
  <si>
    <t xml:space="preserve">Iuran wali murid </t>
  </si>
  <si>
    <t>5.2.1</t>
  </si>
  <si>
    <t>5.2.2</t>
  </si>
  <si>
    <t>1.6  Melaksanakan KBM dengan memanfaatkan sumber</t>
  </si>
  <si>
    <t xml:space="preserve">       daya yang ada</t>
  </si>
  <si>
    <t xml:space="preserve">1.8  Menyususn program pengembangan kecerdasan, bakat </t>
  </si>
  <si>
    <t xml:space="preserve">       dan minat peserta didik dengan memanfaatkan SDM</t>
  </si>
  <si>
    <t xml:space="preserve">       dan fasilitas yang ada</t>
  </si>
  <si>
    <t>1.9  Mengoptimalkan program remedial teaching</t>
  </si>
  <si>
    <t xml:space="preserve">1.10  Memotivasi guru untuk membuat progran peningkatan kompetensi </t>
  </si>
  <si>
    <t>1.11  Mencari  tenaga yang kompeten dalam bidang non akademik</t>
  </si>
  <si>
    <t xml:space="preserve">       Silabus dan RPP</t>
  </si>
  <si>
    <t xml:space="preserve">       PAIKEMI</t>
  </si>
  <si>
    <t>2.3  Melaksanakan supervisi kelas secara berkala</t>
  </si>
  <si>
    <t>2.4  Memotivasi kepada semua guru kelas 6 agar melaksanakan bimbinganbelajar diluar jam pelajaran</t>
  </si>
  <si>
    <t>1. Belanja pegawai</t>
  </si>
  <si>
    <t>VI</t>
  </si>
  <si>
    <t>Bantuan operasional sekolah</t>
  </si>
  <si>
    <t>APBD Kabupaten</t>
  </si>
  <si>
    <t>Dana Hasil Proposal</t>
  </si>
  <si>
    <t>Bantuan Prasarana dan Kegiatan</t>
  </si>
  <si>
    <r>
      <t xml:space="preserve">   </t>
    </r>
    <r>
      <rPr>
        <sz val="10"/>
        <rFont val="Arial"/>
        <family val="2"/>
      </rPr>
      <t>1. Bantuan Lab Bahasa</t>
    </r>
  </si>
  <si>
    <t>2. Bantuan Lab. Komputer</t>
  </si>
  <si>
    <r>
      <t xml:space="preserve">   </t>
    </r>
    <r>
      <rPr>
        <sz val="10"/>
        <rFont val="Arial"/>
        <family val="2"/>
      </rPr>
      <t>2. Yayasan</t>
    </r>
  </si>
  <si>
    <r>
      <t xml:space="preserve">   </t>
    </r>
    <r>
      <rPr>
        <sz val="10"/>
        <rFont val="Arial"/>
        <family val="2"/>
      </rPr>
      <t>3. Donatur</t>
    </r>
  </si>
  <si>
    <t>1. Usaha Madrasah</t>
  </si>
  <si>
    <t>1. Iuran Wali Murid</t>
  </si>
  <si>
    <t>2. Infaq Hari jumat</t>
  </si>
  <si>
    <t xml:space="preserve">   1. Belanja pegawai tetap</t>
  </si>
  <si>
    <t>VII</t>
  </si>
  <si>
    <t xml:space="preserve">   2. Tunjangan fungsional</t>
  </si>
  <si>
    <t>2.1.   Kesiswaan</t>
  </si>
  <si>
    <t>2.2.   Kurikulum dan Pembelajaran</t>
  </si>
  <si>
    <t>2.3.   Pendidik &amp; Tenaga Kependidikan</t>
  </si>
  <si>
    <t>2.5.   Keuangan &amp; Pembiayaan</t>
  </si>
  <si>
    <t>2.6    Budaya &amp; Lingkungan</t>
  </si>
  <si>
    <t>2.7.   Peran Serta Masyarakat</t>
  </si>
  <si>
    <t xml:space="preserve">         dan Kemitraan</t>
  </si>
  <si>
    <t>2.5  Mengadakan pembinaan kepada wali murid tentang</t>
  </si>
  <si>
    <t xml:space="preserve">       pentingnya pendidikan anak</t>
  </si>
  <si>
    <t>2.6  Memotivasi siswa untuk melanjutkan ke SMPN</t>
  </si>
  <si>
    <t>2.7  Menyusun program ekstrakurikuler yang sistematis</t>
  </si>
  <si>
    <t>3.1  Menambah tenaga kependidikan 2 orang</t>
  </si>
  <si>
    <t>3.3  Memotivasi kepala madrasah untuk meningkatkan kompetensinya</t>
  </si>
  <si>
    <t xml:space="preserve">       kompetensinya</t>
  </si>
  <si>
    <t>3.4  Mengirimkan 12 guru untuk mengikuti pelatihan-</t>
  </si>
  <si>
    <t xml:space="preserve">       pelatihan.</t>
  </si>
  <si>
    <t xml:space="preserve">       pendidikannya</t>
  </si>
  <si>
    <t xml:space="preserve">          memerlukan.</t>
  </si>
  <si>
    <t xml:space="preserve">        kegiatan kepada yayasan</t>
  </si>
  <si>
    <t>6. PENGEMBANGAN BUDAYA DAN LINGKUNGAN MADRASAH</t>
  </si>
  <si>
    <t>6.1.5  Menyusun program keamanan madrasah dengan</t>
  </si>
  <si>
    <t xml:space="preserve">          prosedur dan jadwal yang baik</t>
  </si>
  <si>
    <t>6.1.7  Membuat taman madrasah</t>
  </si>
  <si>
    <t xml:space="preserve">          pelanggaran ketertiban</t>
  </si>
  <si>
    <t xml:space="preserve">           pelanggaran ketertiban</t>
  </si>
  <si>
    <t xml:space="preserve">6.1.11 Membentuk kelompok diskusi </t>
  </si>
  <si>
    <t>6.1.12 Membentuk kelompok belajar  matematika, bahasa Indonesia, IPA,</t>
  </si>
  <si>
    <t>6.1.13Menyelenggarakan reuni alumni</t>
  </si>
  <si>
    <t>6.1.14Menyusun program untuk menjalin hubungan dengan</t>
  </si>
  <si>
    <t xml:space="preserve">          kedisiplinan</t>
  </si>
  <si>
    <t xml:space="preserve">          seminggu sekali.</t>
  </si>
  <si>
    <t>6.1.16Memberikan penghargaan kepada guru yang kreatif</t>
  </si>
  <si>
    <t>6.1.17Membuat sudut baca di semua ruang kelas</t>
  </si>
  <si>
    <t>6.1.18Memberikan sanksi yang mendidik kepada pelanggar kedisiplinan</t>
  </si>
  <si>
    <t>6.3.1.3  Membentuk club lompat jauh</t>
  </si>
  <si>
    <t>6.3.1.4  Membentuk club  voly</t>
  </si>
  <si>
    <t>6.3.1.5  Membentuk club Bulu Tangkis</t>
  </si>
  <si>
    <t>6.3.1.6  Membentuk club Tenis Meja</t>
  </si>
  <si>
    <t>6.3.1.7  Membentuk club Catur</t>
  </si>
  <si>
    <t xml:space="preserve">6.3.1.8  Membentuk club Senam </t>
  </si>
  <si>
    <t>6.3.1.9  Membentuk club PBB</t>
  </si>
  <si>
    <t>7.1  Menyusun program kerja  komite madrasah</t>
  </si>
  <si>
    <t xml:space="preserve">        usaha  dalam komposisi keorganisasuian komite </t>
  </si>
  <si>
    <t xml:space="preserve">        akhir tahun/wisuda</t>
  </si>
  <si>
    <t>4.2.4.4  Membeli buku Penjas IV 2 eksemplar</t>
  </si>
  <si>
    <t>4.2.4.6  Membeli buku Bahasa Inggris IV  32 eksemplar</t>
  </si>
  <si>
    <t xml:space="preserve">4.2.4.9  Membeli buku Bahasa Arab I  32 eksemplar </t>
  </si>
  <si>
    <t>4.2.4.7  Membeli buku  Bahasa Jawa IV  32 eksemplar</t>
  </si>
  <si>
    <t>4.2.6 9  Membeli buku Bahasa Arab III  32 eksemplar</t>
  </si>
  <si>
    <t>4.2.5.1  Membeli buku AL-Quran Hadis V  32 eksemplar</t>
  </si>
  <si>
    <t>4.2.5.2  Membeli buku Akidah Akhlak V  32 eksemplar</t>
  </si>
  <si>
    <t>4.2.5.4  Membeli buku Penjas V  32 eksemplar</t>
  </si>
  <si>
    <t>4.2.5.6  Membeli buku  Bahasa Inggris V  32 eksemplar</t>
  </si>
  <si>
    <t>4.2.5.7  Membeli buku Bahasa Jawa V  32 eksemplar</t>
  </si>
  <si>
    <t>4.2.5.9  Membeli buku Bahasa Arab II 32 eksemplar</t>
  </si>
  <si>
    <t>4.2.6.1  Membeli buku AL-Quran Hadis  VI  32 eksemplar</t>
  </si>
  <si>
    <t>4.2.6.2  Membeli buku Akidah Akhlak VI  32 eksemplar</t>
  </si>
  <si>
    <t>4.2.6.4  Membeli buku Penjas VI  32 eksemplar</t>
  </si>
  <si>
    <t>Jenis</t>
  </si>
  <si>
    <t>Satuan</t>
  </si>
  <si>
    <t>Total 4 Tahun</t>
  </si>
  <si>
    <t>B.  Kegiatan Operasional</t>
  </si>
  <si>
    <t>1.  Belanja Pegawai</t>
  </si>
  <si>
    <t>2.2 Bahan Habis Pakai</t>
  </si>
  <si>
    <t>2.3 Langganan Daya dan Jasa</t>
  </si>
  <si>
    <t>Total Kegiatan Operasional</t>
  </si>
  <si>
    <t>Total Biaya Keseluruhan</t>
  </si>
  <si>
    <t>No.</t>
  </si>
  <si>
    <t>BOS</t>
  </si>
  <si>
    <t>Lain-Lain</t>
  </si>
  <si>
    <t>TOTAL</t>
  </si>
  <si>
    <t>Sekolah</t>
  </si>
  <si>
    <t>Kecamatan</t>
  </si>
  <si>
    <t>Kabupaten/Kota :</t>
  </si>
  <si>
    <t>PENDAPATAN</t>
  </si>
  <si>
    <t>BELANJA</t>
  </si>
  <si>
    <t>Uraian</t>
  </si>
  <si>
    <t>Jumlah</t>
  </si>
  <si>
    <t>I</t>
  </si>
  <si>
    <t>Rutin dari Pemda Kab/Kota</t>
  </si>
  <si>
    <t>Belanja Operasional</t>
  </si>
  <si>
    <t>II</t>
  </si>
  <si>
    <t>Bantuan</t>
  </si>
  <si>
    <t>III</t>
  </si>
  <si>
    <t>Dana Komite</t>
  </si>
  <si>
    <t>IV</t>
  </si>
  <si>
    <t>Belanja Modal</t>
  </si>
  <si>
    <t>V</t>
  </si>
  <si>
    <t>Jumlah Pendapatan</t>
  </si>
  <si>
    <t>Jumlah Belanja</t>
  </si>
  <si>
    <t>Jumlah Suplus (Defisit)</t>
  </si>
  <si>
    <t>Mengetahui,</t>
  </si>
  <si>
    <t>Menyetujui,</t>
  </si>
  <si>
    <t>Ketua Komite Sekolah</t>
  </si>
  <si>
    <t>Kepala Sekolah</t>
  </si>
  <si>
    <t>1.  Donatur</t>
  </si>
  <si>
    <t>2.  Belanja Barang</t>
  </si>
  <si>
    <t>LAIN-LAIN</t>
  </si>
  <si>
    <t xml:space="preserve">Sebuah sekolah akan mengadakan pelatihan PAKEM, dimana pesertanya </t>
  </si>
  <si>
    <t xml:space="preserve">Pelatihan akan dilaksanakan dengan menggunakan ruang kelas setelah jam </t>
  </si>
  <si>
    <t xml:space="preserve">sekolah, karena itu tidak perlu menyewa ruang pelatihan.  Masing-masing </t>
  </si>
  <si>
    <t xml:space="preserve">peserta akan mendapatkan 1 eksemplar materi pelatihan.  Uang transport </t>
  </si>
  <si>
    <t xml:space="preserve">untuk pelatih sudah termasuk didalam honornya.  Peserta mendapatkan </t>
  </si>
  <si>
    <t xml:space="preserve">uang transport untuk setiap hari pelatihan.  Konsumsi disediakan untuk </t>
  </si>
  <si>
    <t>semua peserta termasuk pelatih.</t>
  </si>
  <si>
    <t>2.  Usaha Sekolah</t>
  </si>
  <si>
    <t>Program/Kegiatan</t>
  </si>
  <si>
    <t>Harga Satuan</t>
  </si>
  <si>
    <t>Total Biaya Pelatihan Pakem Utk 7 Peserta</t>
  </si>
  <si>
    <t>TABEL : D-1</t>
  </si>
  <si>
    <r>
      <t xml:space="preserve">minggu, setiap minggu 4 kali pertemuan, jadi ada </t>
    </r>
    <r>
      <rPr>
        <sz val="12"/>
        <color indexed="10"/>
        <rFont val="Arial"/>
        <family val="2"/>
      </rPr>
      <t>12 kali pertemuan</t>
    </r>
    <r>
      <rPr>
        <sz val="12"/>
        <rFont val="Arial"/>
        <family val="2"/>
      </rPr>
      <t xml:space="preserve">.  </t>
    </r>
  </si>
  <si>
    <t xml:space="preserve">   - Jenisnya, misalnya Orang/ hari, set, peserta/ hari dsb.</t>
  </si>
  <si>
    <t xml:space="preserve">   - Hitunglah Biaya satuan pelatihan PAKEM per peserta dengan cara membagi semua biaya pelatihan dengan jumlah peserta</t>
  </si>
  <si>
    <t xml:space="preserve">   - Untuk mempermudah penghitungan biaya operasional tahun berikutnya, bisa menggunakan pengalaman tahun sebelumnya atau dinaikan sesuai dengan Inflasi</t>
  </si>
  <si>
    <t xml:space="preserve">   CATATAN :</t>
  </si>
  <si>
    <t xml:space="preserve">   - Usahakan Biaya Operasional lebih terperinci seperti format K-2 BOS untuk memperkecil perbedaan tafsir pembaca</t>
  </si>
  <si>
    <t xml:space="preserve">   - Untuk merumuskan perkiraan sumber dana perlu realistis. Misalnya untuk menghitung perkiraan dana BOS, perlu dihitung dulu rencana/ proyeksi jumlah murid</t>
  </si>
  <si>
    <t xml:space="preserve">   - Kalau lebih dari satu tahun seperti buku pelajaran, pengadaan tanah, bangunan ruang kelas baru termasuk belanja modal</t>
  </si>
  <si>
    <t xml:space="preserve">   - Bila surplus/ defesitnya terlalu besar, maka perlu ditinjau ulang program yang akan dilaksanakan. </t>
  </si>
  <si>
    <t xml:space="preserve">   - Buatlah rincian kegiatan menjadi komponen kegiatan, jenis dan volume kegiatan</t>
  </si>
  <si>
    <t>Belanja Pegawai</t>
  </si>
  <si>
    <t>Belanja Pemeliharaan</t>
  </si>
  <si>
    <t xml:space="preserve">   - Rincian dari Program silahkan diatur sendiri, mis.berdasarkan Katagori, atau kegiatan yang akan dilakukan (Pelatihan, pengadaan buku, sarana &amp; Prasarana)</t>
  </si>
  <si>
    <t>2.5 Kegiatan Kesiswaan</t>
  </si>
  <si>
    <t>2.6 Penyelenggaraan Perpustakaan</t>
  </si>
  <si>
    <t>2.7 Subsidi</t>
  </si>
  <si>
    <t xml:space="preserve">   - Contoh Kegiatan Pelatihan PAKEM, komponen kegiatannya a.Jumlah pelatih, b.Jumlah materi pelatihan, c.konsumsi, d.transport peserta dsb.</t>
  </si>
  <si>
    <t xml:space="preserve">   - Biaya program adalah merupakan biaya yang ditimbulkan akibat munculnya tantangan (bukan kegiatan rutin sekolah)</t>
  </si>
  <si>
    <t>Sisa Lebih Anggaran Tahun Lalu</t>
  </si>
  <si>
    <t>2010/2011</t>
  </si>
  <si>
    <t>Tujuan :</t>
  </si>
  <si>
    <t>%</t>
  </si>
  <si>
    <t>1.   Iuran Orang Tua</t>
  </si>
  <si>
    <t>Rp/Lbr</t>
  </si>
  <si>
    <t>Rp/MP</t>
  </si>
  <si>
    <t>Rp/Org</t>
  </si>
  <si>
    <t>79</t>
  </si>
  <si>
    <t xml:space="preserve">        bimbingan belajar diluar jam pelajaran</t>
  </si>
  <si>
    <t xml:space="preserve">4.3.1.1  Membeli CD pembelajaran shalat 1 buah </t>
  </si>
  <si>
    <t>4.4.1.4  Membeli media Lab. Bahasa 20 set</t>
  </si>
  <si>
    <t>Perusahaan sekitar madrasah</t>
  </si>
  <si>
    <t xml:space="preserve">4.4.13Merehab pagar </t>
  </si>
  <si>
    <t>Bantuan Sarpras dan Kegiatan</t>
  </si>
  <si>
    <t>2.   Sumbangan Sukarela</t>
  </si>
  <si>
    <t>3.   Iuran Paguyuban Kelas</t>
  </si>
  <si>
    <t>4.   Iuran Komite Sekolah</t>
  </si>
  <si>
    <r>
      <t xml:space="preserve">   - Usahakan jumlah pendapatan </t>
    </r>
    <r>
      <rPr>
        <sz val="12"/>
        <rFont val="Arial"/>
        <family val="2"/>
      </rPr>
      <t>≥</t>
    </r>
    <r>
      <rPr>
        <sz val="12"/>
        <rFont val="Arial"/>
        <family val="2"/>
      </rPr>
      <t xml:space="preserve"> jumlah belanja </t>
    </r>
  </si>
  <si>
    <t>2. Peserta mampu mengukur tingkat ketercapaian pendapatan dan belanja sekolah</t>
  </si>
  <si>
    <t>3. Mengetahui penyebab dan hambatan tingkat ketercapaian</t>
  </si>
  <si>
    <t xml:space="preserve">    -  Mengingat aspirasi dari wali murid agar kegiatan kesiswaan perlu ditambah baik kwantitas dan kualitasnya, maka </t>
  </si>
  <si>
    <t xml:space="preserve">       Pendanaan kegiatan tersebut telah disepakati 3% dari sekolah(BOS) dan 2% partisipasi dari orang tua siswa</t>
  </si>
  <si>
    <t xml:space="preserve">       Penurunan ini juga terjadi pada tahun sebelumnya</t>
  </si>
  <si>
    <t xml:space="preserve">       pendidikan untuk mendirikan usaha sekolah, seperti wartel, kantin sekolah, koperasi sekolah dsb.</t>
  </si>
  <si>
    <t xml:space="preserve">       dapat menggali sumber dana yang berasal dari partisipasi masyarakat, donatur, maupun kerjasama dengan stakeholders</t>
  </si>
  <si>
    <t xml:space="preserve">        hal ini disebabkan karena sekolah dapat melakukan efesiensi belanja alat tulis kantor dan langganan daya &amp; jasa</t>
  </si>
  <si>
    <t>Biaya Satuan Pelatihan Pakem per Peserta (5.970.000/7)</t>
  </si>
  <si>
    <t>5= 3 X 4</t>
  </si>
  <si>
    <t>DAFTAR BIAYA SATUAN</t>
  </si>
  <si>
    <t>CONTOH : Menghitung Biaya Satuan</t>
  </si>
  <si>
    <t>Harga</t>
  </si>
  <si>
    <t>1.2.</t>
  </si>
  <si>
    <t>TOTAL BIAYA PENGEMBANGAN</t>
  </si>
  <si>
    <t>B.  BIAYA OPERASIONAL</t>
  </si>
  <si>
    <t>2</t>
  </si>
  <si>
    <t>3</t>
  </si>
  <si>
    <t>6</t>
  </si>
  <si>
    <t>8</t>
  </si>
  <si>
    <t>10</t>
  </si>
  <si>
    <t>12</t>
  </si>
  <si>
    <t>7= 6X3</t>
  </si>
  <si>
    <t>5= 7+9+11+13</t>
  </si>
  <si>
    <t>4= 6+8+10+12</t>
  </si>
  <si>
    <t>9= 8X3</t>
  </si>
  <si>
    <t>11= 10X3</t>
  </si>
  <si>
    <t>13= 12X3</t>
  </si>
  <si>
    <t>TABEL D-2</t>
  </si>
  <si>
    <t>Uraian Kegiatan/ Penggunaan</t>
  </si>
  <si>
    <t>Uraian Program dan Kegiatan</t>
  </si>
  <si>
    <t>2.1 Alat Tulis Kantor (ATK)</t>
  </si>
  <si>
    <t>1</t>
  </si>
  <si>
    <t>Sumber Dana</t>
  </si>
  <si>
    <t>Bantuan Operasional Sekolah (BOS)</t>
  </si>
  <si>
    <t>2.1</t>
  </si>
  <si>
    <t>2.2</t>
  </si>
  <si>
    <t>APBD Kabupaten/ Kota</t>
  </si>
  <si>
    <t>3.1</t>
  </si>
  <si>
    <t>Belanja Pegawai Tetap</t>
  </si>
  <si>
    <t>Dana Hasil Proposal :</t>
  </si>
  <si>
    <t>APBD Propinsi</t>
  </si>
  <si>
    <t>APBN :</t>
  </si>
  <si>
    <t>Jumlah Dana</t>
  </si>
  <si>
    <t>Asumsi :</t>
  </si>
  <si>
    <t>Pertumbuhan Jumlah Murid</t>
  </si>
  <si>
    <t>Dana BOS per Murid</t>
  </si>
  <si>
    <t>Jumlah Murid</t>
  </si>
  <si>
    <t>Penerimaan Dana BOS</t>
  </si>
  <si>
    <t>1.1</t>
  </si>
  <si>
    <t>1.2</t>
  </si>
  <si>
    <t>1.3</t>
  </si>
  <si>
    <t>1.4</t>
  </si>
  <si>
    <t>1.5</t>
  </si>
  <si>
    <t>2.1.1</t>
  </si>
  <si>
    <t>a. Pegawai Tetap</t>
  </si>
  <si>
    <t>2.1.2</t>
  </si>
  <si>
    <t>a.  Alat Tulis Kantor</t>
  </si>
  <si>
    <t>b.  Bahan Habis Pakai</t>
  </si>
  <si>
    <t>c.  Langganan Daya &amp; Jasa</t>
  </si>
  <si>
    <t>e.  Kegiatan Kesiswaan</t>
  </si>
  <si>
    <t>g.  Subsidi</t>
  </si>
  <si>
    <t>2.1.3</t>
  </si>
  <si>
    <t>2.1.4</t>
  </si>
  <si>
    <t>Belanja Lain-Lain</t>
  </si>
  <si>
    <t>b.Biaya Operasional Lainnya</t>
  </si>
  <si>
    <t xml:space="preserve">a.  Belanja Pegawai </t>
  </si>
  <si>
    <t>b.  Belanja Barang</t>
  </si>
  <si>
    <t>c   Belanja Pemeliharaan</t>
  </si>
  <si>
    <t>d.  Belanja Lain-Lain</t>
  </si>
  <si>
    <t xml:space="preserve">a. BOS </t>
  </si>
  <si>
    <t>b. Pemda Kab/Kota</t>
  </si>
  <si>
    <t>c. Pemda Provinsi</t>
  </si>
  <si>
    <t>LEBIH/ (KURANG)</t>
  </si>
  <si>
    <t>RUPIAH</t>
  </si>
  <si>
    <t>6 = 4 - 3</t>
  </si>
  <si>
    <t>5 = K/TK</t>
  </si>
  <si>
    <t>7 = 6/3</t>
  </si>
  <si>
    <t>Contoh analisis : (komentar, pendapat, masukan, rekomendasi)</t>
  </si>
  <si>
    <t>PENYUSUNAN RENCANA BIAYA DAN PENDANAAN SEKOLAH/ MADRASAH</t>
  </si>
  <si>
    <t>Langkah-Langkah Menganalisis Laporan Realisasi Anggaran</t>
  </si>
  <si>
    <t>(Kolom 5 = K/TK)</t>
  </si>
  <si>
    <t>4. Memberi komentar, pendapat, masukan dan/ atau rekomendasi dari hasil perhitungan</t>
  </si>
  <si>
    <t xml:space="preserve">( dalam memberi komentar, pendapat, masukan dan/ atau rekomendasi dari hasil perhitungan dapat dikaitkan </t>
  </si>
  <si>
    <t>hasil monitoring/ evaluasi/ hasil rapat Komite Sekolah, saran dari Dinas Pendidikan, dll)</t>
  </si>
  <si>
    <t>5. Peserta mampu menganalisis hasil proyeksi rencana biaya dan pendanaan Sekolah/ Madrasah</t>
  </si>
  <si>
    <t>Langkah-Langkah Menyusun Rencana Biaya dan Pendanaan Sekolah/ Madrasah</t>
  </si>
  <si>
    <t xml:space="preserve">   - Jumlah satuan, misalnya 7 hari, 12 kali pertemuan, 7 set materi, konsumsi 96 orang (8orang peserta dan pelatih x 12 kali pertemuan), dsb</t>
  </si>
  <si>
    <t xml:space="preserve">     Jumlah transport peserta (7orang x 12 kali pertemuan) = 84  </t>
  </si>
  <si>
    <t xml:space="preserve">   - Tentukan biaya satuannya. Misalnya HR pelatih Rp. 150.000/ hari, Biaya Konsumsi Rp. 15.000/org/ hari, dst</t>
  </si>
  <si>
    <t xml:space="preserve">   - Hitunglah jumlah Biaya dengan cara mengalikan jumlah satuan dan harga satuan</t>
  </si>
  <si>
    <t xml:space="preserve">   - Hitunglah jumlah semua biaya pelatihan PAKEM (untuk semua peserta)</t>
  </si>
  <si>
    <t xml:space="preserve">      yang akan dilakukan sendiri oleh sekolah).</t>
  </si>
  <si>
    <t xml:space="preserve">   - Kalau hanya mengirim peserta untuk ikut pelatihan, pengadaan buku/ komputer yang sudah tahu harga per unit, sebaiknya harga langsung dimasukkan ke D-2</t>
  </si>
  <si>
    <t xml:space="preserve">   - Inputlah jumlah peserta yang akan dilatih pada kolom jumlah satuan</t>
  </si>
  <si>
    <t xml:space="preserve">   - Tidak perlu semua kegiatan dibuat D-1 (D-1 dibuat hanya untuk kegiatan yang memerlukan penghitungan biaya satuan, misalnya Pelatihan  </t>
  </si>
  <si>
    <t>Rencana Biaya (D-2)</t>
  </si>
  <si>
    <t xml:space="preserve">   - Inputlah biaya satuan per peserta yang telah dihitung pada tabel D1 kedalam tabel D2 kolom harga satuan</t>
  </si>
  <si>
    <t xml:space="preserve">   - Inputlah biaya satuan semua kegiatan kedalam tabel D2 kolom harga satuan</t>
  </si>
  <si>
    <t>Daftar biaya satuan (D-1)</t>
  </si>
  <si>
    <t xml:space="preserve">   - Hitunglah Jumlah Biaya dengan cara mengalikan harga satuan dan jumlah satuan</t>
  </si>
  <si>
    <t xml:space="preserve">   - Untuk harga satuan tahun berikutnya perlu dikalikan dengan asumsi (misalnya inflasi 10%, perubahan fisik 5%, maka tahun berikutnya ditambah 15%)</t>
  </si>
  <si>
    <t xml:space="preserve">   - Bila kesulitan menghitung asumsi, maka asumsinya dapat menggunakan istilah harga konstan TA saat penghitungan</t>
  </si>
  <si>
    <t xml:space="preserve">   - Biaya operasional adalah biaya yang rutin dikeluarkan oleh sekolah seperti ATK, barang habis pakai,dll (biaya ini biasanya habis dipakai tidak lebih dari 1 tahun)</t>
  </si>
  <si>
    <t xml:space="preserve">   - Tabel ini berisi informasi tentang perkiraan jumlah dana yang akan diterima oleh sekolah dalam kurun 4 tahun mendatang dan dari mana sumbernya</t>
  </si>
  <si>
    <t xml:space="preserve">   - Untuk merumuskan perkiraan penerimaan sumber dana hasil proposal,perlu diperhatikan Kemitraan yang sudah/akan didesign,mis.jumlah dana yang diharapkan</t>
  </si>
  <si>
    <t xml:space="preserve">   - Usahakan mempunyai ide, keberanian , keluar dari kebiasaan, inovasi untuk mencari alternatif sumber dana.spt. mendirikan usaha melalui kemitraan, proposal,dll</t>
  </si>
  <si>
    <t xml:space="preserve">   - Misalnya Biaya Pengembangan : yang di input hanya ringkasan biaya Pogram dan kegiatan, </t>
  </si>
  <si>
    <t xml:space="preserve">   - Pastikan bahwa total pendanaan sama dengan jumlah biaya keseluruhan pada tahun yang bersangkutan</t>
  </si>
  <si>
    <t xml:space="preserve">   - Pastikan bahwa jumlah pendapatan sama dengan jumlah nilai pada tabel D-P3 dan jumlah Belanja sama dengan nilai pada tabel  D-2</t>
  </si>
  <si>
    <t xml:space="preserve">   - Bila defisit usahakan bukan belanja operasional dan akan bisa didanai oleh sumber lain seperti bukan uang (bahan material dsb). Atau </t>
  </si>
  <si>
    <t xml:space="preserve">     pindahkan kegiatan pengembangan pada tahun berikutnya</t>
  </si>
  <si>
    <t xml:space="preserve">   - Berilah penjelasan defisit tsb.brp.nilainya dan akan dibiayai dari mana dan berupa apa(mis.kurang Rp.200rb.Berupa pasir 1 truck akan disumbang oleh </t>
  </si>
  <si>
    <t xml:space="preserve">     pada tahun mendatang</t>
  </si>
  <si>
    <t xml:space="preserve">   - Kalau surplus terlalu besar sebaiknya program yang akan datang dimajukan tahun sekarang dan bila defisit terlalu besar sebaiknya program diluncurkan </t>
  </si>
  <si>
    <t xml:space="preserve">   - Pengelompokan belanja operasional dan belanja modal bisa menggunakan pertimbangan berapa lama barang tersebut bisa digunakan.</t>
  </si>
  <si>
    <t xml:space="preserve">     Bukan berdasakan asal sumber dana tersebut</t>
  </si>
  <si>
    <t>1.1 Pegawai Tetap</t>
  </si>
  <si>
    <t>2.4 Kegiatan Pembelajaran</t>
  </si>
  <si>
    <t>Jum.Satuan</t>
  </si>
  <si>
    <t>Jum.Biaya</t>
  </si>
  <si>
    <t>Jum.Sat.</t>
  </si>
  <si>
    <t>Jum.Sat</t>
  </si>
  <si>
    <t>RENCANA BIAYA PENGEMBANGAN</t>
  </si>
  <si>
    <t>1. Pelatihan Pakem</t>
  </si>
  <si>
    <t>1.1.Pelatih</t>
  </si>
  <si>
    <t>1.1.Materi Pelatihan</t>
  </si>
  <si>
    <t>1.1.Konsumsi</t>
  </si>
  <si>
    <t>1.1.Transport peserta</t>
  </si>
  <si>
    <t>(dalam rupiah)</t>
  </si>
  <si>
    <t>Dana Komite Sekolah</t>
  </si>
  <si>
    <t>Usaha Sekolah</t>
  </si>
  <si>
    <t>KOMSEK</t>
  </si>
  <si>
    <t>APBN</t>
  </si>
  <si>
    <t>APBD PROV</t>
  </si>
  <si>
    <t>RENCANA BIAYA</t>
  </si>
  <si>
    <t>Total Biaya Operasional dan Pendanaan</t>
  </si>
  <si>
    <t xml:space="preserve">Total Rencana Biaya Pengembangan dan Pendanaan </t>
  </si>
  <si>
    <t>Total Biaya Pengembangan, operasional dan pendanaan</t>
  </si>
  <si>
    <t>1. Belanja Pegawai</t>
  </si>
  <si>
    <t xml:space="preserve">2. Belanja Barang dan Jasa </t>
  </si>
  <si>
    <t>URAIAN PROGRAM/ KEGIATAN DAN OPERASIONAL</t>
  </si>
  <si>
    <t>(dalam rupiah/ harga konstan)</t>
  </si>
  <si>
    <t>lembar</t>
  </si>
  <si>
    <t>Total</t>
  </si>
  <si>
    <t>LAPORAN REALISASI ANGGARAN (LRA)</t>
  </si>
  <si>
    <t xml:space="preserve">   - Tabel ini berisi informasi mengenai perkiraan jumlah biaya sekolah (pengembangan dan operasional) dalam kurun 4 tahun mendatang </t>
  </si>
  <si>
    <t xml:space="preserve">   - Urutan sumber dana dalam tabel ini adalah berdasarkan sumber dana yang paling mudah dan lebih pasti untuk direalisasikan, seperti BOS,</t>
  </si>
  <si>
    <t xml:space="preserve">     dana dari PemKab/ Kota untuk gaji pegawai, iuran Komite, dll</t>
  </si>
  <si>
    <t xml:space="preserve">     penggalian dana tersebut akan digunakan untuk apa, misalnya untuk membangun rumah ibadah, dll</t>
  </si>
  <si>
    <t xml:space="preserve">   - Inputlah nilai sumber dana yang telah direncanakan/dihitung pada kolom yang sesuai dengan tahun perencanaan</t>
  </si>
  <si>
    <t>CONTOH HASIL ANALISIS LAPORAN REALISASI ANGGARAN (LRA)</t>
  </si>
  <si>
    <t>b. Pegawai Tidak Tetap</t>
  </si>
  <si>
    <t xml:space="preserve">   - Tabel D-4 ini menggambarkan rencana pendapatan dan belanja sekolah/ M dalam satu tahun ajaran (gabungan keseluruhan antara tabel D-2 dan D-P3)</t>
  </si>
  <si>
    <t xml:space="preserve">1. Peserta mampu memonitoring dan mengevaluasi Kegiatan dan Anggaran Sekolah (KAS) </t>
  </si>
  <si>
    <t>4. Peserta mampu menyusun RKAS/ RKAM berdasarkan profil Sekolah/ Madrasah terkini</t>
  </si>
  <si>
    <t>2. Menghitung selisih antara realisasi KAS dengan KAS ( Kolom 6 = 4 - 3)</t>
  </si>
  <si>
    <t>3. Menghitung % selisih antara realisasi KAS dengan KAS (Kolom 7 = 6/3)</t>
  </si>
  <si>
    <t>1. Menghitung % Kontribusi dg. cara membagi nilai komponen KOMPONEN (K) KAS dg.TOTAL KOMPONEN (TK) KAS</t>
  </si>
  <si>
    <t>SMP/ MTs …………………………..</t>
  </si>
  <si>
    <t>TAHUN PELAJARAN 2007/2008</t>
  </si>
  <si>
    <t xml:space="preserve">    -  Pada tahun 2007/2008, pendapatan sekolah 100 % berasal dari dana BOS.</t>
  </si>
  <si>
    <t xml:space="preserve">       Pada tahun 2008/2009, sebaiknya sekolah menggali dana selain BOS sesuai dengan UU 20/2003 dan PP19/2005</t>
  </si>
  <si>
    <t xml:space="preserve">       RKAS Tahun 2008/2009 disarankan untuk menambah alokasi dana untuk kegiatan kesiswaan menjadi 5%</t>
  </si>
  <si>
    <t xml:space="preserve">    -  Pada tahun 2007/2008, pendapatan sekolah menurun sebesar 6% yang disebabkan karena ada 10 siswa pindah sekolah.</t>
  </si>
  <si>
    <t xml:space="preserve">    -  untuk menghindari defisit pada tahun berjalan, disarankan agar RKAS tahun 2008/2009 sekolah selain meningkatkan mutu,</t>
  </si>
  <si>
    <t xml:space="preserve">    -  Secara keseluruhan tahun 2007/2008 sekolah dapat menghemat belanja sebesar 10%,</t>
  </si>
  <si>
    <t xml:space="preserve">    -  Untuk meningkatkan mutu pembelajaran, disarankan RKAS Tahun 2008/2009 mengalokasikan dana untuk </t>
  </si>
  <si>
    <t xml:space="preserve">       pengadaan alat bantu/peraga KBM sebesar 3% dari total RKAS</t>
  </si>
  <si>
    <t>Untuk : SMP/ MTs</t>
  </si>
  <si>
    <t xml:space="preserve">   - Dalam biaya RKS ini dibagi menjadi 2 biaya, yaitu biaya pengembangan dan biaya Operasional untuk mempermudah pembedaanya bisa dijelaskan sbb.</t>
  </si>
  <si>
    <t xml:space="preserve">   - Hitunglah total biaya RKS dengan cara menjumlah biaya pengembangan dengan biaya operasional</t>
  </si>
  <si>
    <t xml:space="preserve">     misalnya D-4 (TA 2008/2009) merupakan gabungan antara D-2(TA. 2008/2009) dengan D-P3 TA. 2008/2009)</t>
  </si>
  <si>
    <t xml:space="preserve">     paguyuban kelas). Kami sarankan agar RKAS TIDAK DEFISIT</t>
  </si>
  <si>
    <t xml:space="preserve">   - Bila terjadi surplus, dana ini akan menjadi sisa lebih tahun lalu untuk RKAS tahun yang akan datang</t>
  </si>
  <si>
    <t>SMP/MTs…………………………………..</t>
  </si>
  <si>
    <t>2011/2012</t>
  </si>
  <si>
    <t xml:space="preserve">SUMBER PENDANAAN </t>
  </si>
  <si>
    <t>Biaya Pengembangan</t>
  </si>
  <si>
    <t>1.1.   Belanja Pegawai</t>
  </si>
  <si>
    <t>1.4.   Belanja Pemeliharaan</t>
  </si>
  <si>
    <t>1.5.   Belanja Lain-Lain</t>
  </si>
  <si>
    <t>3. Belanja Pemeliharaan</t>
  </si>
  <si>
    <t>3.1. Perawt.Ringan/ Rehap Ringan</t>
  </si>
  <si>
    <t>4. Belanja Lain-Lain</t>
  </si>
  <si>
    <t>2.4.   Sarana dan Prasarana</t>
  </si>
  <si>
    <t>Total Biaya Program Pengembangan Kurikulum dan Pembelajaran</t>
  </si>
  <si>
    <t>Total Biaya Program Perbaikan Sarana dan Prasarana</t>
  </si>
  <si>
    <t>TAHUN 2010/2011</t>
  </si>
  <si>
    <t>1.1.</t>
  </si>
  <si>
    <t xml:space="preserve">RENCANA BIAYA DAN SUMBER PENDANAAN </t>
  </si>
  <si>
    <t>org</t>
  </si>
  <si>
    <t>hr</t>
  </si>
  <si>
    <t>TABEL D- 3 :</t>
  </si>
  <si>
    <t>TABEL : D-5</t>
  </si>
  <si>
    <t>Perkiraan Sumber Pendanaan (D-3)</t>
  </si>
  <si>
    <t>Rencana Biaya dan Sumber Pendanaan (D-4)</t>
  </si>
  <si>
    <t xml:space="preserve">   - Tabel D-4 ini menjelaskan bahwa biaya RKS tersebut akan didanai oleh sumber dana dari mana (secara kasar merupakan gabungan antara tabel D-2 dan D-3)</t>
  </si>
  <si>
    <t xml:space="preserve">   - Inputlah ringkasan program RKS dan kegiatan operasional ke tabel D-4 (ingat hanya ringkasannya saja)</t>
  </si>
  <si>
    <t xml:space="preserve">   - Pastikan bahwa kolom jumlah biaya keseluruhan tahun yang bersangkutan (D4), sama dengan jumlah biaya di tabel D-2</t>
  </si>
  <si>
    <t xml:space="preserve">   - Pastikan bahwa nilai masing-masing sumber dana tidak melebihi nilai dana tabel D-3</t>
  </si>
  <si>
    <t xml:space="preserve">     pada tabel D-4 tidak boleh lebih dari Rp. 223.020.000 </t>
  </si>
  <si>
    <t xml:space="preserve">     misalnya nilai sumber dana BOS pada tabel penolong sebesar Rp. 223.020.000 (TA/ 2008/2009, maka penggunaan dana yang bersumber dari dana BOS </t>
  </si>
  <si>
    <t xml:space="preserve">   - Misalnya Operasional : yang diinput hanya belanja pegawai, belanja barang, belanja pemeliharaan, dan belanja lain-lain) </t>
  </si>
  <si>
    <t>1.2.   Belanja Barang</t>
  </si>
  <si>
    <t xml:space="preserve">   - Usahakan Dana BOS habis terpakai secara efesien dan efektif pada tahun pelajaran yang bersangkutan. </t>
  </si>
  <si>
    <t xml:space="preserve">   - Inputlah nilai tabel D-3 (mis TA 2008/2009) ke dalam kolom pendapatan RKAS (TA. 2008/2009</t>
  </si>
  <si>
    <t xml:space="preserve">   - Inputlah nilai tabel D-2 (TA. 2008/2009) ke dalam kolom belanja RKAS (TA. 2008/2009)</t>
  </si>
  <si>
    <t xml:space="preserve">Belanja Barang </t>
  </si>
  <si>
    <t>2.2.1</t>
  </si>
  <si>
    <t>Buku</t>
  </si>
  <si>
    <t>2.2.2</t>
  </si>
  <si>
    <t>2.2.3</t>
  </si>
  <si>
    <t>Sarana Prasarana Kegiatan</t>
  </si>
  <si>
    <t>2.2.4</t>
  </si>
  <si>
    <t>Alat Bantu/Peraga KBM</t>
  </si>
  <si>
    <t>d.  Kegiatan Pembelajaran</t>
  </si>
  <si>
    <t>f.   Penyel.Perpustakaan</t>
  </si>
  <si>
    <t>a.Biaya Peningk. Mutu Guru</t>
  </si>
  <si>
    <t>Rehab.Ruang Kelas/Gedung</t>
  </si>
  <si>
    <t>Sekolah :</t>
  </si>
  <si>
    <t>Volume</t>
  </si>
  <si>
    <t>Biaya Satuan</t>
  </si>
  <si>
    <t>Total Biaya</t>
  </si>
  <si>
    <t>OK</t>
  </si>
  <si>
    <t>Peningkatan Pengelolaan Kurikulum dan Pembelajaran</t>
  </si>
  <si>
    <t>Penyusunan Silabus</t>
  </si>
  <si>
    <t>1.</t>
  </si>
  <si>
    <t>Slb</t>
  </si>
  <si>
    <t>RP</t>
  </si>
  <si>
    <t>Peny. Rencana Pembelajaran(RP)</t>
  </si>
  <si>
    <t>(Dalam Ribuan Rupiah)</t>
  </si>
  <si>
    <t>2.</t>
  </si>
  <si>
    <t>Peningkatan Pengelolaan Administrasi dan Manajemen Sekolah</t>
  </si>
  <si>
    <t>Penyusunan RKS</t>
  </si>
  <si>
    <t>RINCIAN PROGRAM DAN KEGIATAN</t>
  </si>
  <si>
    <t>KODE ANGGARAN</t>
  </si>
  <si>
    <t>PROGRAM</t>
  </si>
  <si>
    <t>KEGIATAN</t>
  </si>
  <si>
    <t>1.01.xx.16.59</t>
  </si>
  <si>
    <t>Pelatihan Penyusunan Kurikulum</t>
  </si>
  <si>
    <t>1.01.xx.16</t>
  </si>
  <si>
    <t xml:space="preserve">       sekitar madrasah</t>
  </si>
  <si>
    <t xml:space="preserve">         kompetensi siswa pada semua Mapel</t>
  </si>
  <si>
    <t xml:space="preserve">       hari jumat</t>
  </si>
  <si>
    <t xml:space="preserve">       perusahaan terdekat.</t>
  </si>
  <si>
    <t xml:space="preserve">6.1.4  Mengadakan lomba kebersihan  lingkungan sekolah </t>
  </si>
  <si>
    <t xml:space="preserve">          antar kelas tiap minggu.</t>
  </si>
  <si>
    <t>6.1.8  Membuat program tindak lanjut terhadap ketertiban</t>
  </si>
  <si>
    <t xml:space="preserve">           Indonesia, IPA, bahasa Inggris dan bahasa Arab.</t>
  </si>
  <si>
    <t>6.1.15Menyelenggarakan lomba madding kelas setiap  sekali</t>
  </si>
  <si>
    <t xml:space="preserve">7.2  Memasukkan tokoh pendidikan dan pelaku dunia  </t>
  </si>
  <si>
    <t xml:space="preserve">7.4  Mengundang semua tokoh masyarakat dalam kegiatan  </t>
  </si>
  <si>
    <t>Program Wajib Belajar Sembilan Tahun</t>
  </si>
  <si>
    <t>KURIKULUM DAN PEMBELAJARAN</t>
  </si>
  <si>
    <t>ADMINISTRASI DAN MANAJEMEN SEKOLAH</t>
  </si>
  <si>
    <t>Rincian Biaya</t>
  </si>
  <si>
    <t>TAHUN PELAJARAN 2008/2009</t>
  </si>
  <si>
    <t>TAHUN DASAR PENGHITUNGAN 2007/2008</t>
  </si>
  <si>
    <t>Program Pengembangan Kurikulum dan Pembelajaran</t>
  </si>
  <si>
    <t>JPl</t>
  </si>
  <si>
    <t>JOr</t>
  </si>
  <si>
    <t>JMp</t>
  </si>
  <si>
    <t>Biaya Operasional</t>
  </si>
  <si>
    <t>TABEL :</t>
  </si>
  <si>
    <t>TABEL D-6 : PROGRAM, KEGIATAN DAN RENCANA BIAYA SESUAI DENGAN PERMENDAGRI 13/2006</t>
  </si>
  <si>
    <t>D-5 Kolom Belanja</t>
  </si>
  <si>
    <t>Program dan Kegiatan Menurut Permendagri 13/2006</t>
  </si>
  <si>
    <r>
      <t xml:space="preserve">terdiri dari </t>
    </r>
    <r>
      <rPr>
        <sz val="12"/>
        <color indexed="10"/>
        <rFont val="Arial"/>
        <family val="2"/>
      </rPr>
      <t>kepala sekolah dan 6 guru</t>
    </r>
    <r>
      <rPr>
        <sz val="12"/>
        <rFont val="Arial"/>
        <family val="2"/>
      </rPr>
      <t>.  1 orang pelatih akan melatih selama 3</t>
    </r>
  </si>
  <si>
    <t>4. Belanja Lain-lain</t>
  </si>
  <si>
    <t>1.01.xx.16.69</t>
  </si>
  <si>
    <t xml:space="preserve">Pembinaan kelembagaan sekolah dan manajemen sekolah dengan penerapan MBS di satuan pendidikan dasar </t>
  </si>
  <si>
    <t xml:space="preserve">5. Melakukan analisis dapat juga dilakukan dengan tanpa komponen belanja pegawai, karena cukup besar dan </t>
  </si>
  <si>
    <t xml:space="preserve">    penggunaannya sudah pasti. Namun perlu diberi penjelasan dibawah tabel, misalnya analisis tidak termasuk belanja pegawai</t>
  </si>
  <si>
    <t>6. Dalam menyajikan laporan/ analisis dapat juga ditampilkan dalam bentuk grafik</t>
  </si>
  <si>
    <t>Kegiatan dan Anggaran Sekolah (KAS)</t>
  </si>
  <si>
    <t>REALISASI KAS</t>
  </si>
  <si>
    <t>Contoh rincian materi pelatihan</t>
  </si>
  <si>
    <t>penjilidan dll</t>
  </si>
  <si>
    <t>Foto copy (misalnya menggunakan kerta A4,B3 dll)</t>
  </si>
  <si>
    <t>Jumlah Biaya (Rp)</t>
  </si>
  <si>
    <t>Rencana Kegiatan dan Anggaran Sekolah (RKAS) (D-5)</t>
  </si>
  <si>
    <t xml:space="preserve">   - Bila RKAS sudah ditandatangani oleh Kepala sekolah dan Komite, seharusnya menjadi KAS (Kegiatan dan Anggaran Sekolah)</t>
  </si>
  <si>
    <t xml:space="preserve">   - Tabel D-5 kolom pendapatan dapat menyesuaikan dengan kondisi sekolah, misalnya sekolah swasta/ MTs tidak ada pendapatan dari Pemda untuk gaji</t>
  </si>
  <si>
    <t xml:space="preserve">       maka dapat menyesuaikan dengan kondisi sekolah yang bersangkutan misalnya dari Yayasan, dll)</t>
  </si>
  <si>
    <t>A. PROGRAM/ KEGIATAN STRATEGIS</t>
  </si>
  <si>
    <t>2.1  Memberikan reward bagi guru yang sudah menyusun silabus dan RPP</t>
  </si>
  <si>
    <t>2.2  Mengadakan work shop tentang  model pembelajaran PAIKEMI</t>
  </si>
  <si>
    <t xml:space="preserve">3.2  Memotivasi 3 orang guru untuk meningkatkankan kualifikasi </t>
  </si>
  <si>
    <t>4.1  PERABOT</t>
  </si>
  <si>
    <t>4.2  BUKU PENUNJANG</t>
  </si>
  <si>
    <t>4.2.1 KELAS I</t>
  </si>
  <si>
    <t>4.2.1.3  Membeli buku Fiqh I  32 eksemplar</t>
  </si>
  <si>
    <t>4.2.1.4  Membeli buku PKn I  32 eksemplar</t>
  </si>
  <si>
    <t>4.2.1.5  Membeli buku IPS I   32 eksemplar</t>
  </si>
  <si>
    <t>4.2.1.7  Membeli buku SBK I  32 eksemplar</t>
  </si>
  <si>
    <t>4.2.1.8  Membeli buku Bhasa Inggris I  32 eksemplar</t>
  </si>
  <si>
    <t>4.2.1.9  Membeli buku Bahasa Jawa I  32 eksemplar</t>
  </si>
  <si>
    <t>4.2.2 KELAS II</t>
  </si>
  <si>
    <t>4.2.2.2  Membeli buku Akidah akhlak II  32 eksemplar</t>
  </si>
  <si>
    <t>4.1.4.4  Membeli buku SKI II 32 eksemplar</t>
  </si>
  <si>
    <t>APBD KAB</t>
  </si>
  <si>
    <t>MADRASAH IBTIDAIYAH MIFTAHUL ULUM PUNTIR KEC. PURWOSARI</t>
  </si>
  <si>
    <t>MADRASAH IBTIDAIYAH MIFTAHUL ULUM PUNTIR</t>
  </si>
  <si>
    <t xml:space="preserve">4.1.1.1  Membeli buku Al-Quran Hadis I  32 eksemplar </t>
  </si>
  <si>
    <t>4.1.2.1  Membeli buku AL-Quran HadisII   32 eksemplar</t>
  </si>
  <si>
    <t>4.1.3.1  Membeli buku AL-Quran Hadis  III  32 eksemplar</t>
  </si>
  <si>
    <t>4.1.4.1  Membeli buku AL-Quran Hadis IV  32 eksemplar</t>
  </si>
  <si>
    <t>4.1.5.1  Membeli buku AL-Quran Hadis V  32 eksemplar</t>
  </si>
  <si>
    <t>4.1.6.1  Membeli buku AL-Quran Hadis  VI  32 eksemplar</t>
  </si>
  <si>
    <t>4.1.1.2  Membeli buku Akidah Akhlak I   32 eksemplar</t>
  </si>
  <si>
    <t>4.1.2.2  Membeli buku Akidah Akhlak II  32 eksemplar</t>
  </si>
  <si>
    <t>4.1.3.2  Membeli buku Akidah Akhlak III  32 eksemplar</t>
  </si>
  <si>
    <t>4.1.4.2  Membeli buku Akidah Akhlak IV  32 eksemplar</t>
  </si>
  <si>
    <t>4.1.5.2  Membeli buku Akidah Akhlak V  32 eksemplar</t>
  </si>
  <si>
    <t>4.1.6.2  Membeli buku Akidah Akhlak VI  32 eksemplar</t>
  </si>
  <si>
    <t>4.2.2.3  Membeli buku Fiqh II   32 eksemplar</t>
  </si>
  <si>
    <t>4.2.2.4  Membeli buku PKn II  32 eksemplar</t>
  </si>
  <si>
    <t>4.2.2.5  Membeli buku IPS II   32 eksemplar</t>
  </si>
  <si>
    <t>4.2.2.7  Membeli buku SBK II  32 eksemplar</t>
  </si>
  <si>
    <t>4.2.3 KELAS III</t>
  </si>
  <si>
    <t>4.2.3.1  Membeli buku AL-Quran hadis  III  32 eksemplar</t>
  </si>
  <si>
    <t>4.2.3.3  Membeli buku Fiqh III  32 eksemplar</t>
  </si>
  <si>
    <t>4.2.3.4  Membeli buku PKn III  32 eksemplar</t>
  </si>
  <si>
    <t>4.2.3.5  Membeli buku IPS III   32 eksemplar</t>
  </si>
  <si>
    <t>4.2.3 7  Membeli buku SBK III  32 eksemplar</t>
  </si>
  <si>
    <t>4.2.3.8  Membeli buku Bhasa Inggris III  32 eksemplar</t>
  </si>
  <si>
    <t>4.2.3.10Membeli buku SKI I  32 eksemplar</t>
  </si>
  <si>
    <t>4.2.4 KELAS IV</t>
  </si>
  <si>
    <t>4.2.4.3  Membeli buku Fiqh IV  32 eksemplar</t>
  </si>
  <si>
    <t>4.2.4.5  Membeli buku SBK IV  32 eksemplar</t>
  </si>
  <si>
    <t>4.2.4.8  Membeli buku SKI  II  32 eksemplar</t>
  </si>
  <si>
    <t>4.2.5 KELAS V</t>
  </si>
  <si>
    <t>4.2.5.3  Membeli buku Fiqh V  32 eksemplar</t>
  </si>
  <si>
    <t>4.2.5.5  Membeli buku SBK V  32 eksemplar</t>
  </si>
  <si>
    <t xml:space="preserve">4.2.5.8  Membeli buku SKI  III  32 eksemplar </t>
  </si>
  <si>
    <t>4.2.6 KELAS VI</t>
  </si>
  <si>
    <t>4.2.6.3  Membeli buku Fiqh VI  32 eksemplar</t>
  </si>
  <si>
    <t>4.2.6.5  Membeli buku SBK VI  32 eksemplar</t>
  </si>
  <si>
    <t xml:space="preserve">4.2.6 8  Membeli buku SKI IV  32 eksemplar </t>
  </si>
  <si>
    <t>4.3 PERALATAN PEMBELAJARAN</t>
  </si>
  <si>
    <t>4.3.1 AGAMA</t>
  </si>
  <si>
    <t xml:space="preserve">4.3.1.2  Membeli CD pembelajaran zakat 1 buah </t>
  </si>
  <si>
    <t xml:space="preserve">4.3.1.3  Membeli CD pembelajaran haji 1 buah </t>
  </si>
  <si>
    <t>4.3.1.4  Membeli CD pembelajaran pengurusan jenazah 1 buah</t>
  </si>
  <si>
    <t>4.3.2 IPA</t>
  </si>
  <si>
    <t>4.3.2.1  Membeli peta anatomi tubuh manusia 1 buah</t>
  </si>
  <si>
    <t>4.3.2.2  Membeli peta kerangka  tubuh manusia 1 buah</t>
  </si>
  <si>
    <t>4.3.2.3  Membeli turso manusia 1 buah</t>
  </si>
  <si>
    <t>4.3.2.4  Membeli kerangka tubuh manusia 1 buah</t>
  </si>
  <si>
    <t>4.3.3 IPS</t>
  </si>
  <si>
    <t>4.3.3.1  Membeli peta dinding dunia 1 buah</t>
  </si>
  <si>
    <t>4.3.3.2  Membeli peta dinding Indonesia 1 buah</t>
  </si>
  <si>
    <t>4.3.3.3  Membeli peta dinding Propinsi 1 buah</t>
  </si>
  <si>
    <t>4.3.3.4  Membeli gambar kenampakan alam 10 buah</t>
  </si>
  <si>
    <t>4.3.4 BAHASA</t>
  </si>
  <si>
    <t>4.3.4.1  Membeli papan flanel bahasa Arab</t>
  </si>
  <si>
    <t>4.4 SARANA PENUNJANG</t>
  </si>
  <si>
    <t>4.4.1MEDIA PEMBELAJARAN</t>
  </si>
  <si>
    <t>4.4.1.1  Membeli laptop 1 buah</t>
  </si>
  <si>
    <t>4.4.1.3  Membeli TV 1 buah</t>
  </si>
  <si>
    <t>4.4.2 PERALATAN  OLAH RAGA</t>
  </si>
  <si>
    <t xml:space="preserve">4.4.2.1  Membeli bola sepak 4 buah </t>
  </si>
  <si>
    <t>4.4.2.2  Membeli peralatan bulu tangkis 1 set</t>
  </si>
  <si>
    <t>4.4.2.3  Membeli peralatan tenis meja 1 set</t>
  </si>
  <si>
    <t>4.4.2.4  Membeli peralatan  basket 1 set</t>
  </si>
  <si>
    <t>4.4.2.5  Membeli peralatan  sepak takrow 1 set</t>
  </si>
  <si>
    <t>4.4.3 ALAT KESENIAN</t>
  </si>
  <si>
    <t>4.4.3.1  Membeli perlalatan seni albanjari 1 set</t>
  </si>
  <si>
    <t>4.4.4 ALAT KETRAMPILAN</t>
  </si>
  <si>
    <t>4.4.4.1  Membeli peralatan menjahit 10 set</t>
  </si>
  <si>
    <t>4.4.4.2  Membeli peralatan masak memasak 4 set</t>
  </si>
  <si>
    <t>4.5 PRASARANA</t>
  </si>
  <si>
    <t>4.5.1  Membeli perangkat komputer 1 buah</t>
  </si>
  <si>
    <t>4.5.2  Membeli perangkat printer 1 buah</t>
  </si>
  <si>
    <t>4.5.4  Membangun ruang laboratorium komputer</t>
  </si>
  <si>
    <t>4.5.5  Membangun ruang laboratorium bahasa</t>
  </si>
  <si>
    <t>4.5.6  Membangun 2 ruang kamar kecil siswa</t>
  </si>
  <si>
    <t>4.5.7  Meminjam lapangan olah raga milik desa</t>
  </si>
  <si>
    <t>4.5.8  Membuat ruang kepala sekolah</t>
  </si>
  <si>
    <t>4.5.9  Membuat ruang wakil kepala sekolah</t>
  </si>
  <si>
    <t>4.5.10Membeli meja kursi tamu</t>
  </si>
  <si>
    <t>4.5.11Membuat ruang BP</t>
  </si>
  <si>
    <t>4.5.12Membuat ruang  media dan alat bantu PBM</t>
  </si>
  <si>
    <t>4.5.13Membuat ruang UKS</t>
  </si>
  <si>
    <t>4.5.14Membuat kantin sekolah</t>
  </si>
  <si>
    <t>4.5.15Memanfaatkan masjid terdekat</t>
  </si>
  <si>
    <t>4.5.17Membeli media bermain</t>
  </si>
  <si>
    <t>4.5.18Membuat dapur</t>
  </si>
  <si>
    <t>4.5.19Membuat  pos keamanan</t>
  </si>
  <si>
    <t>4.5.20Membuat kebun sekolah</t>
  </si>
  <si>
    <t>4.5.21Merehab pagar sekolah</t>
  </si>
  <si>
    <t>4.6 SANITASI</t>
  </si>
  <si>
    <t>4.6.1  Membuat tandon air atas</t>
  </si>
  <si>
    <t>4.6.2  Membeli washtafel 4 buah</t>
  </si>
  <si>
    <t>4.6.3  Membeli tempat cuci peralatan 1 buah</t>
  </si>
  <si>
    <t>4.6.4  Membuat tempat wudlu 10 buah</t>
  </si>
  <si>
    <t>5.1  Mengoptimalkan koperasi dan kantin sekolah</t>
  </si>
  <si>
    <t>5.2  Mengajukan proposal permohonan  bantuan dana kegiatan kepada</t>
  </si>
  <si>
    <t xml:space="preserve">5.3  Meningkatkan kesadaran wali murid untuk memberikan infaq hari  </t>
  </si>
  <si>
    <t xml:space="preserve">5.4  Mengajukan proposal dana kegiatan  kepada perusahaan perusahaan </t>
  </si>
  <si>
    <t>5.5  Meminta iuran pada wali murid   sesuai kebutuhan</t>
  </si>
  <si>
    <t>Total Biaya Peningkatan Pembiayaan dan Pendanaan Madrasah</t>
  </si>
  <si>
    <t>6.1 KEBERSIHAN,KEAMANAN , KEINDAHAN DAN KETERTIBAN</t>
  </si>
  <si>
    <t>6.1.1  Mengadakan lomba kebersihan kelas tiap minggu</t>
  </si>
  <si>
    <t>6.1.3  Membuat jadwal piket kebersihan lingkungan sekolah.</t>
  </si>
  <si>
    <t>6.1.6  Menyusun program keindahan lingkungan</t>
  </si>
  <si>
    <t>6.1.9  Mensosialisasikan  program tindak lanjut terhadap pelanggaran</t>
  </si>
  <si>
    <t>6.1.10Mengevaluasi program tindak lanjut terhadap pelanggaran</t>
  </si>
  <si>
    <t xml:space="preserve">           alumni</t>
  </si>
  <si>
    <t>6.2 PRESTASI AKADEMIK</t>
  </si>
  <si>
    <t>6.2.1  Membuat kelompok belajar agama</t>
  </si>
  <si>
    <t>6.2.2  Membuat kelompok belajar  PKn</t>
  </si>
  <si>
    <t>6.2.3  Membuat kelompok belajar  Bahasa Indonesia</t>
  </si>
  <si>
    <t>6.2.4  Membuat kelompok belajar  IPS</t>
  </si>
  <si>
    <t>6.2.5  Membuat kelompok belajar Matematika</t>
  </si>
  <si>
    <t>6.2.6  Membuat kelompok belajar IPA</t>
  </si>
  <si>
    <t>6.2.7  Membuat kelompok belajar  bahasa Inggris</t>
  </si>
  <si>
    <t>6.3 PRESTASI NON AKADEMIK</t>
  </si>
  <si>
    <t>6.3.1 OLAH  RAGA</t>
  </si>
  <si>
    <t>6.3.1.1  Membentuk club lari</t>
  </si>
  <si>
    <t>6.3.1.2  Membentuk club lempar bola</t>
  </si>
  <si>
    <t>6.3.1.3   Membentuk club lompat jauh</t>
  </si>
  <si>
    <t>4.1  BUKU PENUNJANG</t>
  </si>
  <si>
    <t>4.1.1 KELAS I</t>
  </si>
  <si>
    <t>4.1.1.3  Membeli buku Fiqh I  32 eksemplar</t>
  </si>
  <si>
    <t>4.1.1.4  Membeli buku PKn I  32 eksemplar</t>
  </si>
  <si>
    <t>4.1.1.5  Membeli buku IPS I   32 eksemplar</t>
  </si>
  <si>
    <t>4.1.2 KELAS II</t>
  </si>
  <si>
    <t>4.1.2.3  Membeli buku Fiqh II   32 eksemplar</t>
  </si>
  <si>
    <t>4.1.2.4  Membeli buku PKn II  32 eksemplar</t>
  </si>
  <si>
    <t>4.1.2.5  Membeli buku IPS II   32 eksemplar</t>
  </si>
  <si>
    <t>4.1.3 KELAS III</t>
  </si>
  <si>
    <t>4.1.3.3  Membeli buku Fiqh III  32 eksemplar</t>
  </si>
  <si>
    <t>4.1.3.4  Membeli buku PKn III  32 eksemplar</t>
  </si>
  <si>
    <t>4.1.3.5  Membeli buku IPS III   32 eksemplar</t>
  </si>
  <si>
    <t>4.1.3.6  Membeli buku SKI I 32 eksemplar</t>
  </si>
  <si>
    <t>4.1.4 KELAS IV</t>
  </si>
  <si>
    <t>4.1.4.3  Membeli buku Fiqh IV  32 eksemplar</t>
  </si>
  <si>
    <t>4.1.5 KELAS V</t>
  </si>
  <si>
    <t>4.1.5.3  Membeli buku Fiqh V  32 eksemplar</t>
  </si>
  <si>
    <t>4.1.5.4  Membeli buku SKI III 32 eksemplar</t>
  </si>
  <si>
    <t>4.1.6 KELAS VI</t>
  </si>
  <si>
    <t>4.1.6.3  Membeli buku Fiqh VI  32 eksemplar</t>
  </si>
  <si>
    <t>4.1.6.4  Membeli buku SKI IV 32 eksemplar</t>
  </si>
  <si>
    <t>4.2.1 AGAMA</t>
  </si>
  <si>
    <t>4.2 PERALATAN PEMBELAJARAN</t>
  </si>
  <si>
    <t xml:space="preserve">4.2.1.1  Membeli CD pembelajaran shalat 1 buah </t>
  </si>
  <si>
    <t xml:space="preserve">4.2.1.2  Membeli CD pembelajaran zakat 1 buah </t>
  </si>
  <si>
    <t xml:space="preserve">4.2.1.3  Membeli CD pembelajaran haji 1 buah </t>
  </si>
  <si>
    <t>4.2.1.4  Membeli CD pembelajaran pengurusan jenazah 1 buah</t>
  </si>
  <si>
    <t>4.2.2 IPA</t>
  </si>
  <si>
    <t>4.2.2.1  Membeli peta anatomi tubuh manusia 1 buah</t>
  </si>
  <si>
    <t>4.2.2.2  Membeli peta kerangka  tubuh manusia 1 buah</t>
  </si>
  <si>
    <t>4.2.3 IPS</t>
  </si>
  <si>
    <t>4.2.3.1  Membeli peta dinding dunia 1 buah</t>
  </si>
  <si>
    <t>4.3 SARANA PENUNJANG</t>
  </si>
  <si>
    <t>4.3.1MEDIA PEMBELAJARAN</t>
  </si>
  <si>
    <t>4.3.1.1  Membeli TV 1 buah</t>
  </si>
  <si>
    <t>4.3.2 PERALATAN  OLAH RAGA</t>
  </si>
  <si>
    <t xml:space="preserve">4.3.2.1  Membeli bola sepak 4 buah </t>
  </si>
  <si>
    <t>4.3.2.2  Membeli peralatan  basket 1 set</t>
  </si>
  <si>
    <t>4.3.3 ALAT KETRAMPILAN</t>
  </si>
  <si>
    <t>2.1  Pengadaan alat tulis kantor (ATK)</t>
  </si>
  <si>
    <t>2.2  Pengadaan bahan habis pakai</t>
  </si>
  <si>
    <t>2.3  Pembayaran langganan daya dan jasa</t>
  </si>
  <si>
    <t>2.4  Pelaksanaan kegiatan pembelajaran</t>
  </si>
  <si>
    <t>2.5  Pelaksanaan kegiatan kesiswaan</t>
  </si>
  <si>
    <t>2.6  Penyelenggaraan perpustakaan</t>
  </si>
  <si>
    <t>2.7  Subsidi siswa miskin</t>
  </si>
  <si>
    <t>3.1  Perawatan ringan/rehab ringan</t>
  </si>
  <si>
    <t>4.1  Kegiatan KKG dan KKM</t>
  </si>
  <si>
    <t>4.2  Penerimaan siswa baru</t>
  </si>
  <si>
    <t>4.3  Pertemuan wali murid</t>
  </si>
  <si>
    <t>4.4  Pelaporan</t>
  </si>
  <si>
    <t>Rencana Kegiatan dan Anggaran  Madrasah (RKAM)</t>
  </si>
  <si>
    <t>:  Purwosari</t>
  </si>
  <si>
    <t>:  Pasuruan</t>
  </si>
  <si>
    <t xml:space="preserve">            Dibuat oleh,</t>
  </si>
  <si>
    <t xml:space="preserve">            Bendahara/Guru</t>
  </si>
  <si>
    <t>: MTs.Miftahul Ulum Puntir</t>
  </si>
  <si>
    <t>H. SUL'AM NUR</t>
  </si>
  <si>
    <t>MUKHLIS, S.Ag</t>
  </si>
  <si>
    <t>MOH. SHODIQ, S.PdI</t>
  </si>
  <si>
    <t>MADRASAH TSANAWIYAH MIFTAHUL ULUM PUNTIR</t>
  </si>
  <si>
    <t>MTs.MIFTAHUL ULUM PUNTIR MARTOPURO KEC.PURWOSARI KAB.PASURUAN</t>
  </si>
  <si>
    <t>1.1  Pemenuhan honor pegawai tetap yayasan</t>
  </si>
  <si>
    <t>1.2  Pemenuhan tunjangan fungsional guru non PNS</t>
  </si>
  <si>
    <t>1.3  Pemenuhan insentif guru non PNS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</si>
</sst>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\(#,##0.0\)"/>
    <numFmt numFmtId="175" formatCode="0.0%"/>
    <numFmt numFmtId="176" formatCode="_([$Rp-421]* #,##0_);_([$Rp-421]* \(#,##0\);_([$Rp-421]* &quot;-&quot;_);_(@_)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</numFmts>
  <fonts count="10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i/>
      <sz val="14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2.25"/>
      <color indexed="8"/>
      <name val="Arial"/>
      <family val="0"/>
    </font>
    <font>
      <sz val="1.25"/>
      <color indexed="8"/>
      <name val="Arial"/>
      <family val="0"/>
    </font>
    <font>
      <sz val="4.5"/>
      <color indexed="8"/>
      <name val="Arial"/>
      <family val="0"/>
    </font>
    <font>
      <sz val="9.75"/>
      <color indexed="8"/>
      <name val="Arial"/>
      <family val="0"/>
    </font>
    <font>
      <sz val="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2.5"/>
      <color indexed="8"/>
      <name val="Arial"/>
      <family val="0"/>
    </font>
    <font>
      <b/>
      <sz val="1.5"/>
      <color indexed="8"/>
      <name val="Arial"/>
      <family val="0"/>
    </font>
    <font>
      <b/>
      <sz val="5.5"/>
      <color indexed="8"/>
      <name val="Arial"/>
      <family val="0"/>
    </font>
    <font>
      <b/>
      <sz val="11.75"/>
      <color indexed="8"/>
      <name val="Arial"/>
      <family val="0"/>
    </font>
    <font>
      <b/>
      <sz val="2.25"/>
      <color indexed="8"/>
      <name val="Arial"/>
      <family val="0"/>
    </font>
    <font>
      <b/>
      <sz val="3"/>
      <color indexed="8"/>
      <name val="Arial"/>
      <family val="0"/>
    </font>
    <font>
      <b/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37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37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0" xfId="0" applyFont="1" applyBorder="1" applyAlignment="1">
      <alignment horizontal="left" vertical="center" indent="6"/>
    </xf>
    <xf numFmtId="0" fontId="0" fillId="0" borderId="0" xfId="0" applyFont="1" applyAlignment="1">
      <alignment horizontal="left" vertical="center" indent="6"/>
    </xf>
    <xf numFmtId="37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 wrapText="1"/>
    </xf>
    <xf numFmtId="37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37" fontId="0" fillId="0" borderId="20" xfId="0" applyNumberFormat="1" applyFill="1" applyBorder="1" applyAlignment="1">
      <alignment vertical="center"/>
    </xf>
    <xf numFmtId="37" fontId="4" fillId="0" borderId="20" xfId="0" applyNumberFormat="1" applyFont="1" applyFill="1" applyBorder="1" applyAlignment="1">
      <alignment horizontal="center"/>
    </xf>
    <xf numFmtId="37" fontId="0" fillId="0" borderId="13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37" fontId="0" fillId="0" borderId="2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 indent="1"/>
    </xf>
    <xf numFmtId="37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37" fontId="4" fillId="0" borderId="22" xfId="0" applyNumberFormat="1" applyFont="1" applyBorder="1" applyAlignment="1">
      <alignment horizontal="right" vertical="center" wrapText="1"/>
    </xf>
    <xf numFmtId="37" fontId="4" fillId="34" borderId="10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right" wrapText="1"/>
    </xf>
    <xf numFmtId="37" fontId="4" fillId="34" borderId="15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37" fontId="4" fillId="0" borderId="10" xfId="0" applyNumberFormat="1" applyFont="1" applyBorder="1" applyAlignment="1">
      <alignment horizontal="right" vertical="center" wrapText="1" indent="4"/>
    </xf>
    <xf numFmtId="0" fontId="4" fillId="0" borderId="21" xfId="0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59" applyAlignment="1">
      <alignment/>
    </xf>
    <xf numFmtId="41" fontId="0" fillId="0" borderId="0" xfId="43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1" fontId="6" fillId="0" borderId="0" xfId="43" applyFont="1" applyBorder="1" applyAlignment="1">
      <alignment/>
    </xf>
    <xf numFmtId="9" fontId="6" fillId="0" borderId="0" xfId="59" applyFont="1" applyBorder="1" applyAlignment="1">
      <alignment horizontal="center"/>
    </xf>
    <xf numFmtId="0" fontId="6" fillId="0" borderId="0" xfId="0" applyFont="1" applyAlignment="1">
      <alignment horizontal="center"/>
    </xf>
    <xf numFmtId="37" fontId="17" fillId="0" borderId="20" xfId="0" applyNumberFormat="1" applyFont="1" applyFill="1" applyBorder="1" applyAlignment="1">
      <alignment/>
    </xf>
    <xf numFmtId="49" fontId="17" fillId="0" borderId="20" xfId="0" applyNumberFormat="1" applyFont="1" applyFill="1" applyBorder="1" applyAlignment="1">
      <alignment horizontal="right" vertical="center" indent="2"/>
    </xf>
    <xf numFmtId="37" fontId="21" fillId="0" borderId="20" xfId="0" applyNumberFormat="1" applyFont="1" applyBorder="1" applyAlignment="1">
      <alignment horizontal="right" vertical="center" wrapText="1"/>
    </xf>
    <xf numFmtId="37" fontId="17" fillId="0" borderId="20" xfId="0" applyNumberFormat="1" applyFont="1" applyBorder="1" applyAlignment="1">
      <alignment horizontal="right" vertical="center" wrapText="1" indent="2"/>
    </xf>
    <xf numFmtId="37" fontId="17" fillId="0" borderId="20" xfId="0" applyNumberFormat="1" applyFont="1" applyBorder="1" applyAlignment="1">
      <alignment horizontal="right" vertical="center"/>
    </xf>
    <xf numFmtId="37" fontId="17" fillId="0" borderId="20" xfId="0" applyNumberFormat="1" applyFont="1" applyBorder="1" applyAlignment="1">
      <alignment horizontal="right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horizontal="right"/>
    </xf>
    <xf numFmtId="37" fontId="17" fillId="0" borderId="20" xfId="0" applyNumberFormat="1" applyFont="1" applyBorder="1" applyAlignment="1">
      <alignment horizontal="right" vertical="center" indent="2"/>
    </xf>
    <xf numFmtId="0" fontId="17" fillId="0" borderId="20" xfId="0" applyFont="1" applyBorder="1" applyAlignment="1">
      <alignment horizontal="center" vertical="center" wrapText="1"/>
    </xf>
    <xf numFmtId="37" fontId="20" fillId="34" borderId="20" xfId="0" applyNumberFormat="1" applyFont="1" applyFill="1" applyBorder="1" applyAlignment="1">
      <alignment horizontal="right"/>
    </xf>
    <xf numFmtId="0" fontId="17" fillId="0" borderId="20" xfId="0" applyFont="1" applyBorder="1" applyAlignment="1">
      <alignment horizontal="right" vertical="center" indent="2"/>
    </xf>
    <xf numFmtId="37" fontId="17" fillId="0" borderId="20" xfId="0" applyNumberFormat="1" applyFont="1" applyFill="1" applyBorder="1" applyAlignment="1">
      <alignment horizontal="right" vertical="center" indent="2"/>
    </xf>
    <xf numFmtId="37" fontId="20" fillId="34" borderId="20" xfId="0" applyNumberFormat="1" applyFont="1" applyFill="1" applyBorder="1" applyAlignment="1">
      <alignment horizontal="right" vertical="center" indent="2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4" xfId="0" applyBorder="1" applyAlignment="1">
      <alignment/>
    </xf>
    <xf numFmtId="0" fontId="5" fillId="0" borderId="11" xfId="0" applyFont="1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1" fontId="6" fillId="0" borderId="18" xfId="43" applyFont="1" applyBorder="1" applyAlignment="1">
      <alignment/>
    </xf>
    <xf numFmtId="9" fontId="6" fillId="0" borderId="18" xfId="59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37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4" fillId="33" borderId="20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justify" vertical="center" wrapText="1"/>
    </xf>
    <xf numFmtId="37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37" fontId="0" fillId="0" borderId="20" xfId="0" applyNumberFormat="1" applyFill="1" applyBorder="1" applyAlignment="1">
      <alignment horizontal="center" vertical="center" wrapText="1"/>
    </xf>
    <xf numFmtId="37" fontId="1" fillId="0" borderId="20" xfId="0" applyNumberFormat="1" applyFont="1" applyFill="1" applyBorder="1" applyAlignment="1">
      <alignment horizontal="right" vertical="center" wrapText="1"/>
    </xf>
    <xf numFmtId="37" fontId="1" fillId="0" borderId="25" xfId="0" applyNumberFormat="1" applyFont="1" applyFill="1" applyBorder="1" applyAlignment="1">
      <alignment horizontal="right" vertical="center" wrapText="1"/>
    </xf>
    <xf numFmtId="37" fontId="13" fillId="0" borderId="25" xfId="0" applyNumberFormat="1" applyFont="1" applyFill="1" applyBorder="1" applyAlignment="1">
      <alignment horizontal="right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/>
    </xf>
    <xf numFmtId="0" fontId="17" fillId="0" borderId="25" xfId="0" applyFont="1" applyBorder="1" applyAlignment="1">
      <alignment horizontal="right"/>
    </xf>
    <xf numFmtId="37" fontId="4" fillId="35" borderId="26" xfId="0" applyNumberFormat="1" applyFont="1" applyFill="1" applyBorder="1" applyAlignment="1">
      <alignment horizontal="left" vertical="center"/>
    </xf>
    <xf numFmtId="37" fontId="20" fillId="35" borderId="20" xfId="0" applyNumberFormat="1" applyFont="1" applyFill="1" applyBorder="1" applyAlignment="1">
      <alignment horizontal="left" vertical="center"/>
    </xf>
    <xf numFmtId="37" fontId="20" fillId="35" borderId="20" xfId="0" applyNumberFormat="1" applyFont="1" applyFill="1" applyBorder="1" applyAlignment="1">
      <alignment horizontal="center"/>
    </xf>
    <xf numFmtId="37" fontId="20" fillId="35" borderId="20" xfId="0" applyNumberFormat="1" applyFont="1" applyFill="1" applyBorder="1" applyAlignment="1">
      <alignment horizontal="right"/>
    </xf>
    <xf numFmtId="37" fontId="20" fillId="35" borderId="20" xfId="0" applyNumberFormat="1" applyFont="1" applyFill="1" applyBorder="1" applyAlignment="1">
      <alignment horizontal="right" vertical="center" indent="2"/>
    </xf>
    <xf numFmtId="37" fontId="20" fillId="35" borderId="25" xfId="0" applyNumberFormat="1" applyFont="1" applyFill="1" applyBorder="1" applyAlignment="1">
      <alignment horizontal="right"/>
    </xf>
    <xf numFmtId="0" fontId="17" fillId="0" borderId="26" xfId="0" applyFont="1" applyBorder="1" applyAlignment="1">
      <alignment vertical="center"/>
    </xf>
    <xf numFmtId="37" fontId="20" fillId="34" borderId="25" xfId="0" applyNumberFormat="1" applyFont="1" applyFill="1" applyBorder="1" applyAlignment="1">
      <alignment horizontal="right"/>
    </xf>
    <xf numFmtId="37" fontId="22" fillId="34" borderId="27" xfId="0" applyNumberFormat="1" applyFont="1" applyFill="1" applyBorder="1" applyAlignment="1">
      <alignment horizontal="right" vertical="center" wrapText="1"/>
    </xf>
    <xf numFmtId="37" fontId="20" fillId="34" borderId="27" xfId="0" applyNumberFormat="1" applyFont="1" applyFill="1" applyBorder="1" applyAlignment="1">
      <alignment horizontal="right" vertical="center" wrapText="1" indent="2"/>
    </xf>
    <xf numFmtId="37" fontId="22" fillId="34" borderId="28" xfId="0" applyNumberFormat="1" applyFont="1" applyFill="1" applyBorder="1" applyAlignment="1">
      <alignment horizontal="right" vertical="center" wrapText="1"/>
    </xf>
    <xf numFmtId="37" fontId="4" fillId="0" borderId="26" xfId="0" applyNumberFormat="1" applyFont="1" applyFill="1" applyBorder="1" applyAlignment="1">
      <alignment horizontal="left" vertical="center"/>
    </xf>
    <xf numFmtId="37" fontId="4" fillId="0" borderId="26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41" fontId="17" fillId="0" borderId="20" xfId="43" applyFont="1" applyBorder="1" applyAlignment="1">
      <alignment horizontal="center" vertical="center" wrapText="1"/>
    </xf>
    <xf numFmtId="41" fontId="17" fillId="0" borderId="20" xfId="43" applyFont="1" applyFill="1" applyBorder="1" applyAlignment="1">
      <alignment horizontal="center" vertical="center" wrapText="1"/>
    </xf>
    <xf numFmtId="41" fontId="0" fillId="0" borderId="0" xfId="43" applyFont="1" applyAlignment="1">
      <alignment/>
    </xf>
    <xf numFmtId="0" fontId="25" fillId="0" borderId="0" xfId="0" applyFont="1" applyAlignment="1">
      <alignment/>
    </xf>
    <xf numFmtId="9" fontId="25" fillId="0" borderId="0" xfId="59" applyFont="1" applyAlignment="1">
      <alignment/>
    </xf>
    <xf numFmtId="37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9" fontId="0" fillId="34" borderId="0" xfId="59" applyFont="1" applyFill="1" applyAlignment="1">
      <alignment/>
    </xf>
    <xf numFmtId="41" fontId="0" fillId="34" borderId="0" xfId="43" applyFont="1" applyFill="1" applyAlignment="1">
      <alignment/>
    </xf>
    <xf numFmtId="0" fontId="0" fillId="36" borderId="0" xfId="0" applyFill="1" applyAlignment="1">
      <alignment/>
    </xf>
    <xf numFmtId="41" fontId="0" fillId="34" borderId="0" xfId="0" applyNumberFormat="1" applyFill="1" applyAlignment="1">
      <alignment/>
    </xf>
    <xf numFmtId="9" fontId="0" fillId="0" borderId="0" xfId="59" applyFont="1" applyAlignment="1">
      <alignment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/>
    </xf>
    <xf numFmtId="41" fontId="6" fillId="36" borderId="30" xfId="43" applyFont="1" applyFill="1" applyBorder="1" applyAlignment="1">
      <alignment/>
    </xf>
    <xf numFmtId="9" fontId="6" fillId="36" borderId="31" xfId="59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41" fontId="6" fillId="0" borderId="30" xfId="43" applyFont="1" applyBorder="1" applyAlignment="1">
      <alignment/>
    </xf>
    <xf numFmtId="9" fontId="6" fillId="0" borderId="30" xfId="59" applyNumberFormat="1" applyFont="1" applyBorder="1" applyAlignment="1">
      <alignment horizontal="center"/>
    </xf>
    <xf numFmtId="9" fontId="6" fillId="0" borderId="31" xfId="59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 vertical="top" wrapText="1" indent="1"/>
    </xf>
    <xf numFmtId="41" fontId="5" fillId="0" borderId="30" xfId="43" applyFont="1" applyBorder="1" applyAlignment="1">
      <alignment/>
    </xf>
    <xf numFmtId="9" fontId="5" fillId="0" borderId="30" xfId="59" applyNumberFormat="1" applyFont="1" applyBorder="1" applyAlignment="1">
      <alignment horizontal="center"/>
    </xf>
    <xf numFmtId="0" fontId="5" fillId="0" borderId="31" xfId="59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9" fontId="5" fillId="0" borderId="31" xfId="59" applyNumberFormat="1" applyFont="1" applyBorder="1" applyAlignment="1">
      <alignment horizontal="center"/>
    </xf>
    <xf numFmtId="9" fontId="5" fillId="0" borderId="31" xfId="59" applyFont="1" applyBorder="1" applyAlignment="1">
      <alignment horizontal="center"/>
    </xf>
    <xf numFmtId="41" fontId="6" fillId="37" borderId="32" xfId="43" applyFont="1" applyFill="1" applyBorder="1" applyAlignment="1">
      <alignment/>
    </xf>
    <xf numFmtId="9" fontId="6" fillId="37" borderId="32" xfId="59" applyNumberFormat="1" applyFont="1" applyFill="1" applyBorder="1" applyAlignment="1">
      <alignment horizontal="center"/>
    </xf>
    <xf numFmtId="9" fontId="6" fillId="37" borderId="33" xfId="59" applyNumberFormat="1" applyFont="1" applyFill="1" applyBorder="1" applyAlignment="1">
      <alignment horizontal="center"/>
    </xf>
    <xf numFmtId="41" fontId="6" fillId="36" borderId="30" xfId="43" applyFont="1" applyFill="1" applyBorder="1" applyAlignment="1">
      <alignment horizontal="center"/>
    </xf>
    <xf numFmtId="0" fontId="6" fillId="0" borderId="30" xfId="0" applyFont="1" applyBorder="1" applyAlignment="1">
      <alignment horizontal="left" vertical="top" wrapText="1"/>
    </xf>
    <xf numFmtId="9" fontId="6" fillId="0" borderId="30" xfId="59" applyFont="1" applyBorder="1" applyAlignment="1">
      <alignment horizontal="center"/>
    </xf>
    <xf numFmtId="9" fontId="5" fillId="0" borderId="30" xfId="59" applyFont="1" applyBorder="1" applyAlignment="1">
      <alignment horizontal="center"/>
    </xf>
    <xf numFmtId="9" fontId="6" fillId="37" borderId="32" xfId="59" applyFont="1" applyFill="1" applyBorder="1" applyAlignment="1">
      <alignment horizontal="center"/>
    </xf>
    <xf numFmtId="9" fontId="6" fillId="37" borderId="33" xfId="59" applyFont="1" applyFill="1" applyBorder="1" applyAlignment="1">
      <alignment horizontal="center"/>
    </xf>
    <xf numFmtId="9" fontId="5" fillId="36" borderId="30" xfId="59" applyFont="1" applyFill="1" applyBorder="1" applyAlignment="1">
      <alignment horizontal="center"/>
    </xf>
    <xf numFmtId="37" fontId="20" fillId="0" borderId="20" xfId="0" applyNumberFormat="1" applyFont="1" applyBorder="1" applyAlignment="1">
      <alignment/>
    </xf>
    <xf numFmtId="41" fontId="20" fillId="0" borderId="20" xfId="43" applyFont="1" applyBorder="1" applyAlignment="1">
      <alignment/>
    </xf>
    <xf numFmtId="37" fontId="20" fillId="0" borderId="20" xfId="0" applyNumberFormat="1" applyFont="1" applyBorder="1" applyAlignment="1">
      <alignment horizontal="right"/>
    </xf>
    <xf numFmtId="37" fontId="17" fillId="0" borderId="20" xfId="0" applyNumberFormat="1" applyFont="1" applyBorder="1" applyAlignment="1">
      <alignment horizontal="left" vertical="center"/>
    </xf>
    <xf numFmtId="37" fontId="17" fillId="0" borderId="20" xfId="0" applyNumberFormat="1" applyFont="1" applyBorder="1" applyAlignment="1">
      <alignment/>
    </xf>
    <xf numFmtId="37" fontId="20" fillId="0" borderId="20" xfId="0" applyNumberFormat="1" applyFont="1" applyFill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indent="2"/>
    </xf>
    <xf numFmtId="37" fontId="20" fillId="0" borderId="2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4" fillId="0" borderId="21" xfId="0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6" fillId="0" borderId="0" xfId="43" applyFont="1" applyFill="1" applyBorder="1" applyAlignment="1">
      <alignment/>
    </xf>
    <xf numFmtId="9" fontId="6" fillId="0" borderId="0" xfId="59" applyNumberFormat="1" applyFont="1" applyFill="1" applyBorder="1" applyAlignment="1">
      <alignment horizontal="center"/>
    </xf>
    <xf numFmtId="37" fontId="4" fillId="0" borderId="34" xfId="0" applyNumberFormat="1" applyFont="1" applyFill="1" applyBorder="1" applyAlignment="1">
      <alignment horizontal="left" vertical="center"/>
    </xf>
    <xf numFmtId="0" fontId="0" fillId="0" borderId="34" xfId="0" applyFill="1" applyBorder="1" applyAlignment="1">
      <alignment horizontal="justify" vertical="center" wrapText="1"/>
    </xf>
    <xf numFmtId="0" fontId="0" fillId="0" borderId="34" xfId="0" applyFill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9" fontId="0" fillId="0" borderId="0" xfId="0" applyNumberFormat="1" applyAlignment="1">
      <alignment/>
    </xf>
    <xf numFmtId="37" fontId="6" fillId="0" borderId="0" xfId="0" applyNumberFormat="1" applyFont="1" applyFill="1" applyAlignment="1">
      <alignment horizontal="center" vertical="center"/>
    </xf>
    <xf numFmtId="37" fontId="4" fillId="34" borderId="20" xfId="0" applyNumberFormat="1" applyFont="1" applyFill="1" applyBorder="1" applyAlignment="1">
      <alignment horizontal="center" vertical="center" wrapText="1"/>
    </xf>
    <xf numFmtId="37" fontId="4" fillId="34" borderId="20" xfId="0" applyNumberFormat="1" applyFont="1" applyFill="1" applyBorder="1" applyAlignment="1">
      <alignment horizontal="center" vertical="top" wrapText="1"/>
    </xf>
    <xf numFmtId="37" fontId="20" fillId="34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37" fontId="20" fillId="0" borderId="20" xfId="0" applyNumberFormat="1" applyFont="1" applyFill="1" applyBorder="1" applyAlignment="1">
      <alignment horizontal="center" vertical="center" wrapText="1"/>
    </xf>
    <xf numFmtId="37" fontId="0" fillId="0" borderId="20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Font="1" applyFill="1" applyBorder="1" applyAlignment="1">
      <alignment vertical="top" wrapText="1"/>
    </xf>
    <xf numFmtId="37" fontId="0" fillId="0" borderId="20" xfId="0" applyNumberFormat="1" applyFont="1" applyFill="1" applyBorder="1" applyAlignment="1">
      <alignment horizontal="left" vertical="top" wrapText="1"/>
    </xf>
    <xf numFmtId="37" fontId="0" fillId="0" borderId="20" xfId="0" applyNumberFormat="1" applyFont="1" applyFill="1" applyBorder="1" applyAlignment="1">
      <alignment horizontal="left" vertical="center" wrapText="1"/>
    </xf>
    <xf numFmtId="37" fontId="0" fillId="0" borderId="20" xfId="0" applyNumberFormat="1" applyFont="1" applyFill="1" applyBorder="1" applyAlignment="1">
      <alignment horizontal="center" vertical="center" wrapText="1"/>
    </xf>
    <xf numFmtId="41" fontId="0" fillId="0" borderId="20" xfId="43" applyFont="1" applyFill="1" applyBorder="1" applyAlignment="1">
      <alignment horizontal="right" vertical="center" wrapText="1"/>
    </xf>
    <xf numFmtId="37" fontId="0" fillId="0" borderId="20" xfId="0" applyNumberFormat="1" applyBorder="1" applyAlignment="1">
      <alignment vertical="top" wrapText="1"/>
    </xf>
    <xf numFmtId="37" fontId="0" fillId="0" borderId="25" xfId="0" applyNumberFormat="1" applyBorder="1" applyAlignment="1">
      <alignment vertical="top" wrapText="1"/>
    </xf>
    <xf numFmtId="37" fontId="0" fillId="0" borderId="26" xfId="0" applyNumberFormat="1" applyFont="1" applyFill="1" applyBorder="1" applyAlignment="1">
      <alignment horizontal="left" vertical="center"/>
    </xf>
    <xf numFmtId="37" fontId="0" fillId="0" borderId="20" xfId="0" applyNumberFormat="1" applyFont="1" applyFill="1" applyBorder="1" applyAlignment="1">
      <alignment horizontal="right" vertical="center" wrapText="1"/>
    </xf>
    <xf numFmtId="37" fontId="0" fillId="0" borderId="20" xfId="0" applyNumberFormat="1" applyFont="1" applyFill="1" applyBorder="1" applyAlignment="1">
      <alignment horizontal="center" vertical="center"/>
    </xf>
    <xf numFmtId="41" fontId="0" fillId="0" borderId="20" xfId="43" applyFont="1" applyFill="1" applyBorder="1" applyAlignment="1">
      <alignment horizontal="right" vertical="center"/>
    </xf>
    <xf numFmtId="37" fontId="0" fillId="0" borderId="26" xfId="0" applyNumberFormat="1" applyFont="1" applyFill="1" applyBorder="1" applyAlignment="1">
      <alignment vertical="top"/>
    </xf>
    <xf numFmtId="0" fontId="0" fillId="0" borderId="2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41" fontId="0" fillId="0" borderId="27" xfId="43" applyFont="1" applyFill="1" applyBorder="1" applyAlignment="1">
      <alignment horizontal="right" vertical="center" wrapText="1"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0" fontId="0" fillId="36" borderId="0" xfId="0" applyFill="1" applyBorder="1" applyAlignment="1">
      <alignment/>
    </xf>
    <xf numFmtId="41" fontId="0" fillId="36" borderId="19" xfId="43" applyFont="1" applyFill="1" applyBorder="1" applyAlignment="1">
      <alignment/>
    </xf>
    <xf numFmtId="0" fontId="0" fillId="36" borderId="18" xfId="0" applyFill="1" applyBorder="1" applyAlignment="1">
      <alignment/>
    </xf>
    <xf numFmtId="41" fontId="4" fillId="36" borderId="17" xfId="0" applyNumberFormat="1" applyFont="1" applyFill="1" applyBorder="1" applyAlignment="1">
      <alignment/>
    </xf>
    <xf numFmtId="37" fontId="13" fillId="38" borderId="28" xfId="0" applyNumberFormat="1" applyFont="1" applyFill="1" applyBorder="1" applyAlignment="1">
      <alignment horizontal="right" vertical="center" wrapText="1"/>
    </xf>
    <xf numFmtId="37" fontId="4" fillId="34" borderId="20" xfId="0" applyNumberFormat="1" applyFont="1" applyFill="1" applyBorder="1" applyAlignment="1">
      <alignment horizontal="center"/>
    </xf>
    <xf numFmtId="37" fontId="4" fillId="34" borderId="2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3" fillId="0" borderId="30" xfId="0" applyFont="1" applyBorder="1" applyAlignment="1">
      <alignment vertical="top" wrapText="1"/>
    </xf>
    <xf numFmtId="0" fontId="33" fillId="0" borderId="35" xfId="0" applyFont="1" applyBorder="1" applyAlignment="1">
      <alignment vertical="top" wrapText="1"/>
    </xf>
    <xf numFmtId="0" fontId="33" fillId="0" borderId="36" xfId="0" applyFont="1" applyBorder="1" applyAlignment="1">
      <alignment vertical="top" wrapText="1"/>
    </xf>
    <xf numFmtId="37" fontId="17" fillId="0" borderId="20" xfId="0" applyNumberFormat="1" applyFont="1" applyFill="1" applyBorder="1" applyAlignment="1">
      <alignment horizontal="center"/>
    </xf>
    <xf numFmtId="37" fontId="17" fillId="0" borderId="34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37" xfId="0" applyFont="1" applyBorder="1" applyAlignment="1">
      <alignment vertical="center" wrapText="1"/>
    </xf>
    <xf numFmtId="41" fontId="17" fillId="0" borderId="20" xfId="43" applyFont="1" applyBorder="1" applyAlignment="1">
      <alignment horizontal="right" vertical="center" wrapText="1"/>
    </xf>
    <xf numFmtId="37" fontId="20" fillId="0" borderId="20" xfId="0" applyNumberFormat="1" applyFont="1" applyFill="1" applyBorder="1" applyAlignment="1">
      <alignment horizontal="center" vertical="center" wrapText="1"/>
    </xf>
    <xf numFmtId="37" fontId="20" fillId="0" borderId="20" xfId="0" applyNumberFormat="1" applyFont="1" applyBorder="1" applyAlignment="1">
      <alignment horizontal="center"/>
    </xf>
    <xf numFmtId="37" fontId="20" fillId="0" borderId="20" xfId="0" applyNumberFormat="1" applyFont="1" applyBorder="1" applyAlignment="1">
      <alignment horizontal="center" vertical="center" wrapText="1"/>
    </xf>
    <xf numFmtId="37" fontId="20" fillId="0" borderId="20" xfId="0" applyNumberFormat="1" applyFont="1" applyFill="1" applyBorder="1" applyAlignment="1">
      <alignment horizontal="center" vertical="center"/>
    </xf>
    <xf numFmtId="37" fontId="17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37" fontId="17" fillId="0" borderId="20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vertical="top" wrapText="1"/>
    </xf>
    <xf numFmtId="37" fontId="34" fillId="0" borderId="34" xfId="0" applyNumberFormat="1" applyFont="1" applyFill="1" applyBorder="1" applyAlignment="1">
      <alignment horizontal="left" vertical="center"/>
    </xf>
    <xf numFmtId="37" fontId="34" fillId="0" borderId="20" xfId="0" applyNumberFormat="1" applyFont="1" applyFill="1" applyBorder="1" applyAlignment="1">
      <alignment horizontal="right"/>
    </xf>
    <xf numFmtId="37" fontId="34" fillId="0" borderId="20" xfId="0" applyNumberFormat="1" applyFont="1" applyFill="1" applyBorder="1" applyAlignment="1">
      <alignment/>
    </xf>
    <xf numFmtId="37" fontId="33" fillId="0" borderId="20" xfId="0" applyNumberFormat="1" applyFont="1" applyFill="1" applyBorder="1" applyAlignment="1">
      <alignment horizontal="center"/>
    </xf>
    <xf numFmtId="37" fontId="33" fillId="0" borderId="20" xfId="0" applyNumberFormat="1" applyFont="1" applyFill="1" applyBorder="1" applyAlignment="1">
      <alignment horizontal="right"/>
    </xf>
    <xf numFmtId="49" fontId="33" fillId="0" borderId="20" xfId="0" applyNumberFormat="1" applyFont="1" applyFill="1" applyBorder="1" applyAlignment="1">
      <alignment horizontal="center" vertical="center"/>
    </xf>
    <xf numFmtId="37" fontId="35" fillId="0" borderId="20" xfId="0" applyNumberFormat="1" applyFont="1" applyBorder="1" applyAlignment="1">
      <alignment horizontal="right" vertical="center" wrapText="1"/>
    </xf>
    <xf numFmtId="37" fontId="33" fillId="0" borderId="20" xfId="0" applyNumberFormat="1" applyFont="1" applyFill="1" applyBorder="1" applyAlignment="1">
      <alignment horizontal="center" vertical="center"/>
    </xf>
    <xf numFmtId="37" fontId="33" fillId="0" borderId="20" xfId="0" applyNumberFormat="1" applyFont="1" applyFill="1" applyBorder="1" applyAlignment="1">
      <alignment horizontal="right" vertical="center"/>
    </xf>
    <xf numFmtId="37" fontId="33" fillId="0" borderId="20" xfId="0" applyNumberFormat="1" applyFont="1" applyFill="1" applyBorder="1" applyAlignment="1">
      <alignment/>
    </xf>
    <xf numFmtId="49" fontId="33" fillId="0" borderId="20" xfId="0" applyNumberFormat="1" applyFont="1" applyFill="1" applyBorder="1" applyAlignment="1">
      <alignment horizontal="right" vertical="center" indent="2"/>
    </xf>
    <xf numFmtId="37" fontId="36" fillId="0" borderId="0" xfId="0" applyNumberFormat="1" applyFont="1" applyAlignment="1">
      <alignment/>
    </xf>
    <xf numFmtId="37" fontId="36" fillId="0" borderId="20" xfId="0" applyNumberFormat="1" applyFont="1" applyFill="1" applyBorder="1" applyAlignment="1">
      <alignment/>
    </xf>
    <xf numFmtId="49" fontId="36" fillId="0" borderId="20" xfId="0" applyNumberFormat="1" applyFont="1" applyFill="1" applyBorder="1" applyAlignment="1">
      <alignment horizontal="right" vertical="center" indent="2"/>
    </xf>
    <xf numFmtId="37" fontId="37" fillId="0" borderId="20" xfId="0" applyNumberFormat="1" applyFont="1" applyBorder="1" applyAlignment="1">
      <alignment horizontal="right" vertical="center" wrapText="1"/>
    </xf>
    <xf numFmtId="49" fontId="36" fillId="0" borderId="25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36" fillId="0" borderId="30" xfId="0" applyFont="1" applyFill="1" applyBorder="1" applyAlignment="1">
      <alignment horizontal="justify" vertical="center" wrapText="1"/>
    </xf>
    <xf numFmtId="0" fontId="36" fillId="0" borderId="30" xfId="0" applyFont="1" applyFill="1" applyBorder="1" applyAlignment="1">
      <alignment horizontal="center" vertical="center" wrapText="1"/>
    </xf>
    <xf numFmtId="37" fontId="36" fillId="0" borderId="34" xfId="0" applyNumberFormat="1" applyFont="1" applyFill="1" applyBorder="1" applyAlignment="1">
      <alignment horizontal="center"/>
    </xf>
    <xf numFmtId="49" fontId="38" fillId="0" borderId="20" xfId="0" applyNumberFormat="1" applyFont="1" applyFill="1" applyBorder="1" applyAlignment="1">
      <alignment horizontal="right" vertical="center" indent="2"/>
    </xf>
    <xf numFmtId="49" fontId="38" fillId="0" borderId="20" xfId="0" applyNumberFormat="1" applyFont="1" applyFill="1" applyBorder="1" applyAlignment="1">
      <alignment horizontal="center"/>
    </xf>
    <xf numFmtId="49" fontId="38" fillId="0" borderId="25" xfId="0" applyNumberFormat="1" applyFont="1" applyFill="1" applyBorder="1" applyAlignment="1">
      <alignment horizontal="center"/>
    </xf>
    <xf numFmtId="37" fontId="36" fillId="0" borderId="20" xfId="0" applyNumberFormat="1" applyFont="1" applyFill="1" applyBorder="1" applyAlignment="1">
      <alignment horizontal="center"/>
    </xf>
    <xf numFmtId="0" fontId="36" fillId="0" borderId="38" xfId="0" applyFont="1" applyFill="1" applyBorder="1" applyAlignment="1">
      <alignment horizontal="justify" vertical="center" wrapText="1"/>
    </xf>
    <xf numFmtId="49" fontId="36" fillId="0" borderId="20" xfId="0" applyNumberFormat="1" applyFont="1" applyFill="1" applyBorder="1" applyAlignment="1">
      <alignment horizontal="right" vertical="center" indent="2"/>
    </xf>
    <xf numFmtId="37" fontId="36" fillId="0" borderId="34" xfId="0" applyNumberFormat="1" applyFont="1" applyFill="1" applyBorder="1" applyAlignment="1">
      <alignment horizontal="left" vertical="center"/>
    </xf>
    <xf numFmtId="0" fontId="36" fillId="0" borderId="34" xfId="0" applyFont="1" applyFill="1" applyBorder="1" applyAlignment="1">
      <alignment horizontal="justify" vertical="center" wrapText="1"/>
    </xf>
    <xf numFmtId="0" fontId="36" fillId="0" borderId="39" xfId="0" applyFont="1" applyFill="1" applyBorder="1" applyAlignment="1">
      <alignment horizontal="center" vertical="center" wrapText="1"/>
    </xf>
    <xf numFmtId="37" fontId="33" fillId="0" borderId="0" xfId="0" applyNumberFormat="1" applyFont="1" applyAlignment="1">
      <alignment/>
    </xf>
    <xf numFmtId="49" fontId="39" fillId="0" borderId="20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right" vertical="center" indent="2"/>
    </xf>
    <xf numFmtId="49" fontId="39" fillId="0" borderId="25" xfId="0" applyNumberFormat="1" applyFont="1" applyFill="1" applyBorder="1" applyAlignment="1">
      <alignment horizontal="center"/>
    </xf>
    <xf numFmtId="37" fontId="33" fillId="0" borderId="34" xfId="0" applyNumberFormat="1" applyFont="1" applyFill="1" applyBorder="1" applyAlignment="1">
      <alignment horizontal="left" vertical="center"/>
    </xf>
    <xf numFmtId="37" fontId="39" fillId="0" borderId="20" xfId="0" applyNumberFormat="1" applyFont="1" applyFill="1" applyBorder="1" applyAlignment="1">
      <alignment/>
    </xf>
    <xf numFmtId="49" fontId="33" fillId="0" borderId="25" xfId="0" applyNumberFormat="1" applyFont="1" applyFill="1" applyBorder="1" applyAlignment="1">
      <alignment horizontal="right"/>
    </xf>
    <xf numFmtId="0" fontId="33" fillId="0" borderId="34" xfId="0" applyFont="1" applyFill="1" applyBorder="1" applyAlignment="1">
      <alignment horizontal="justify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vertical="center" wrapText="1"/>
    </xf>
    <xf numFmtId="3" fontId="33" fillId="0" borderId="39" xfId="0" applyNumberFormat="1" applyFont="1" applyFill="1" applyBorder="1" applyAlignment="1">
      <alignment horizontal="right" vertical="center" wrapText="1"/>
    </xf>
    <xf numFmtId="0" fontId="33" fillId="0" borderId="30" xfId="0" applyFont="1" applyFill="1" applyBorder="1" applyAlignment="1">
      <alignment vertical="center" wrapText="1"/>
    </xf>
    <xf numFmtId="3" fontId="33" fillId="0" borderId="30" xfId="0" applyNumberFormat="1" applyFont="1" applyFill="1" applyBorder="1" applyAlignment="1">
      <alignment horizontal="right" vertical="center" wrapText="1"/>
    </xf>
    <xf numFmtId="37" fontId="33" fillId="0" borderId="34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horizontal="right" vertical="center" wrapText="1"/>
    </xf>
    <xf numFmtId="37" fontId="33" fillId="0" borderId="34" xfId="0" applyNumberFormat="1" applyFont="1" applyFill="1" applyBorder="1" applyAlignment="1">
      <alignment/>
    </xf>
    <xf numFmtId="0" fontId="33" fillId="0" borderId="30" xfId="0" applyFont="1" applyFill="1" applyBorder="1" applyAlignment="1">
      <alignment horizontal="center" vertical="center" wrapText="1"/>
    </xf>
    <xf numFmtId="37" fontId="33" fillId="0" borderId="34" xfId="0" applyNumberFormat="1" applyFont="1" applyFill="1" applyBorder="1" applyAlignment="1">
      <alignment horizontal="right"/>
    </xf>
    <xf numFmtId="49" fontId="33" fillId="0" borderId="20" xfId="0" applyNumberFormat="1" applyFont="1" applyFill="1" applyBorder="1" applyAlignment="1">
      <alignment vertical="center"/>
    </xf>
    <xf numFmtId="49" fontId="33" fillId="0" borderId="20" xfId="0" applyNumberFormat="1" applyFont="1" applyFill="1" applyBorder="1" applyAlignment="1">
      <alignment horizontal="right" vertical="center"/>
    </xf>
    <xf numFmtId="0" fontId="33" fillId="0" borderId="30" xfId="0" applyFont="1" applyBorder="1" applyAlignment="1">
      <alignment horizontal="left" vertical="center" wrapText="1"/>
    </xf>
    <xf numFmtId="0" fontId="39" fillId="0" borderId="34" xfId="0" applyFont="1" applyFill="1" applyBorder="1" applyAlignment="1">
      <alignment horizontal="right" vertical="center" wrapText="1"/>
    </xf>
    <xf numFmtId="37" fontId="39" fillId="0" borderId="20" xfId="0" applyNumberFormat="1" applyFont="1" applyFill="1" applyBorder="1" applyAlignment="1">
      <alignment horizontal="right" vertical="center" wrapText="1"/>
    </xf>
    <xf numFmtId="0" fontId="39" fillId="0" borderId="20" xfId="0" applyFont="1" applyFill="1" applyBorder="1" applyAlignment="1">
      <alignment horizontal="right" vertical="center" wrapText="1"/>
    </xf>
    <xf numFmtId="37" fontId="39" fillId="0" borderId="20" xfId="0" applyNumberFormat="1" applyFont="1" applyFill="1" applyBorder="1" applyAlignment="1">
      <alignment horizontal="right" vertical="center" wrapText="1" indent="2"/>
    </xf>
    <xf numFmtId="37" fontId="39" fillId="0" borderId="25" xfId="0" applyNumberFormat="1" applyFont="1" applyFill="1" applyBorder="1" applyAlignment="1">
      <alignment horizontal="right" vertical="center" wrapText="1"/>
    </xf>
    <xf numFmtId="0" fontId="33" fillId="0" borderId="30" xfId="0" applyFont="1" applyFill="1" applyBorder="1" applyAlignment="1">
      <alignment horizontal="left" vertical="center" wrapText="1"/>
    </xf>
    <xf numFmtId="37" fontId="41" fillId="0" borderId="0" xfId="0" applyNumberFormat="1" applyFont="1" applyAlignment="1">
      <alignment/>
    </xf>
    <xf numFmtId="37" fontId="42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37" fontId="45" fillId="0" borderId="26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/>
    </xf>
    <xf numFmtId="49" fontId="45" fillId="0" borderId="25" xfId="0" applyNumberFormat="1" applyFont="1" applyFill="1" applyBorder="1" applyAlignment="1">
      <alignment horizontal="center"/>
    </xf>
    <xf numFmtId="37" fontId="33" fillId="0" borderId="38" xfId="0" applyNumberFormat="1" applyFont="1" applyFill="1" applyBorder="1" applyAlignment="1">
      <alignment horizontal="left" vertical="center"/>
    </xf>
    <xf numFmtId="37" fontId="33" fillId="0" borderId="39" xfId="0" applyNumberFormat="1" applyFont="1" applyFill="1" applyBorder="1" applyAlignment="1">
      <alignment/>
    </xf>
    <xf numFmtId="0" fontId="33" fillId="0" borderId="30" xfId="0" applyFont="1" applyFill="1" applyBorder="1" applyAlignment="1">
      <alignment horizontal="justify" vertical="center" wrapText="1"/>
    </xf>
    <xf numFmtId="3" fontId="33" fillId="0" borderId="30" xfId="0" applyNumberFormat="1" applyFont="1" applyFill="1" applyBorder="1" applyAlignment="1">
      <alignment horizontal="center" vertical="center" wrapText="1"/>
    </xf>
    <xf numFmtId="37" fontId="35" fillId="0" borderId="20" xfId="0" applyNumberFormat="1" applyFont="1" applyBorder="1" applyAlignment="1">
      <alignment vertical="center" wrapText="1"/>
    </xf>
    <xf numFmtId="37" fontId="33" fillId="0" borderId="20" xfId="0" applyNumberFormat="1" applyFont="1" applyFill="1" applyBorder="1" applyAlignment="1">
      <alignment/>
    </xf>
    <xf numFmtId="0" fontId="33" fillId="0" borderId="38" xfId="0" applyFont="1" applyFill="1" applyBorder="1" applyAlignment="1">
      <alignment horizontal="justify" vertical="center" wrapText="1"/>
    </xf>
    <xf numFmtId="3" fontId="33" fillId="0" borderId="30" xfId="0" applyNumberFormat="1" applyFont="1" applyFill="1" applyBorder="1" applyAlignment="1">
      <alignment vertical="center" wrapText="1"/>
    </xf>
    <xf numFmtId="0" fontId="33" fillId="0" borderId="35" xfId="0" applyFont="1" applyFill="1" applyBorder="1" applyAlignment="1">
      <alignment horizontal="justify" vertical="center" wrapText="1"/>
    </xf>
    <xf numFmtId="3" fontId="33" fillId="0" borderId="35" xfId="0" applyNumberFormat="1" applyFont="1" applyFill="1" applyBorder="1" applyAlignment="1">
      <alignment horizontal="right" vertical="center" wrapText="1"/>
    </xf>
    <xf numFmtId="37" fontId="33" fillId="0" borderId="38" xfId="0" applyNumberFormat="1" applyFont="1" applyFill="1" applyBorder="1" applyAlignment="1">
      <alignment horizontal="center"/>
    </xf>
    <xf numFmtId="3" fontId="33" fillId="0" borderId="35" xfId="0" applyNumberFormat="1" applyFont="1" applyFill="1" applyBorder="1" applyAlignment="1">
      <alignment vertical="center" wrapText="1"/>
    </xf>
    <xf numFmtId="37" fontId="33" fillId="0" borderId="30" xfId="0" applyNumberFormat="1" applyFont="1" applyFill="1" applyBorder="1" applyAlignment="1">
      <alignment horizontal="center"/>
    </xf>
    <xf numFmtId="37" fontId="33" fillId="0" borderId="34" xfId="0" applyNumberFormat="1" applyFont="1" applyFill="1" applyBorder="1" applyAlignment="1">
      <alignment/>
    </xf>
    <xf numFmtId="37" fontId="33" fillId="0" borderId="30" xfId="0" applyNumberFormat="1" applyFont="1" applyFill="1" applyBorder="1" applyAlignment="1">
      <alignment/>
    </xf>
    <xf numFmtId="49" fontId="39" fillId="34" borderId="20" xfId="0" applyNumberFormat="1" applyFont="1" applyFill="1" applyBorder="1" applyAlignment="1">
      <alignment horizontal="center"/>
    </xf>
    <xf numFmtId="49" fontId="39" fillId="34" borderId="25" xfId="0" applyNumberFormat="1" applyFont="1" applyFill="1" applyBorder="1" applyAlignment="1">
      <alignment horizontal="center"/>
    </xf>
    <xf numFmtId="49" fontId="39" fillId="0" borderId="34" xfId="0" applyNumberFormat="1" applyFont="1" applyFill="1" applyBorder="1" applyAlignment="1">
      <alignment horizontal="right" vertical="center" indent="2"/>
    </xf>
    <xf numFmtId="3" fontId="33" fillId="0" borderId="30" xfId="0" applyNumberFormat="1" applyFont="1" applyBorder="1" applyAlignment="1">
      <alignment horizontal="right" vertical="center" wrapText="1"/>
    </xf>
    <xf numFmtId="49" fontId="33" fillId="0" borderId="34" xfId="0" applyNumberFormat="1" applyFont="1" applyFill="1" applyBorder="1" applyAlignment="1">
      <alignment horizontal="center" vertical="center"/>
    </xf>
    <xf numFmtId="37" fontId="33" fillId="0" borderId="38" xfId="0" applyNumberFormat="1" applyFont="1" applyFill="1" applyBorder="1" applyAlignment="1">
      <alignment/>
    </xf>
    <xf numFmtId="49" fontId="39" fillId="0" borderId="40" xfId="0" applyNumberFormat="1" applyFont="1" applyFill="1" applyBorder="1" applyAlignment="1">
      <alignment horizontal="right" vertical="center" indent="2"/>
    </xf>
    <xf numFmtId="0" fontId="33" fillId="0" borderId="35" xfId="0" applyFont="1" applyFill="1" applyBorder="1" applyAlignment="1">
      <alignment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horizontal="left" vertical="center" wrapText="1"/>
    </xf>
    <xf numFmtId="37" fontId="39" fillId="34" borderId="42" xfId="0" applyNumberFormat="1" applyFont="1" applyFill="1" applyBorder="1" applyAlignment="1">
      <alignment horizontal="left" vertical="center" wrapText="1"/>
    </xf>
    <xf numFmtId="49" fontId="39" fillId="34" borderId="39" xfId="0" applyNumberFormat="1" applyFont="1" applyFill="1" applyBorder="1" applyAlignment="1">
      <alignment horizontal="center"/>
    </xf>
    <xf numFmtId="37" fontId="41" fillId="39" borderId="0" xfId="0" applyNumberFormat="1" applyFont="1" applyFill="1" applyAlignment="1">
      <alignment/>
    </xf>
    <xf numFmtId="0" fontId="41" fillId="39" borderId="0" xfId="0" applyFont="1" applyFill="1" applyAlignment="1">
      <alignment/>
    </xf>
    <xf numFmtId="49" fontId="45" fillId="39" borderId="20" xfId="0" applyNumberFormat="1" applyFont="1" applyFill="1" applyBorder="1" applyAlignment="1">
      <alignment horizontal="center"/>
    </xf>
    <xf numFmtId="49" fontId="45" fillId="39" borderId="25" xfId="0" applyNumberFormat="1" applyFont="1" applyFill="1" applyBorder="1" applyAlignment="1">
      <alignment horizontal="center"/>
    </xf>
    <xf numFmtId="37" fontId="45" fillId="39" borderId="26" xfId="0" applyNumberFormat="1" applyFont="1" applyFill="1" applyBorder="1" applyAlignment="1">
      <alignment horizontal="center" vertical="center" wrapText="1"/>
    </xf>
    <xf numFmtId="37" fontId="33" fillId="39" borderId="0" xfId="0" applyNumberFormat="1" applyFont="1" applyFill="1" applyAlignment="1">
      <alignment/>
    </xf>
    <xf numFmtId="0" fontId="39" fillId="39" borderId="20" xfId="0" applyFont="1" applyFill="1" applyBorder="1" applyAlignment="1">
      <alignment horizontal="right" vertical="center" wrapText="1"/>
    </xf>
    <xf numFmtId="37" fontId="39" fillId="39" borderId="20" xfId="0" applyNumberFormat="1" applyFont="1" applyFill="1" applyBorder="1" applyAlignment="1">
      <alignment horizontal="right" vertical="center" wrapText="1"/>
    </xf>
    <xf numFmtId="37" fontId="39" fillId="39" borderId="20" xfId="0" applyNumberFormat="1" applyFont="1" applyFill="1" applyBorder="1" applyAlignment="1">
      <alignment horizontal="right" vertical="center" wrapText="1" indent="2"/>
    </xf>
    <xf numFmtId="37" fontId="39" fillId="39" borderId="25" xfId="0" applyNumberFormat="1" applyFont="1" applyFill="1" applyBorder="1" applyAlignment="1">
      <alignment horizontal="right" vertical="center" wrapText="1"/>
    </xf>
    <xf numFmtId="0" fontId="33" fillId="39" borderId="0" xfId="0" applyFont="1" applyFill="1" applyAlignment="1">
      <alignment/>
    </xf>
    <xf numFmtId="37" fontId="33" fillId="39" borderId="30" xfId="0" applyNumberFormat="1" applyFont="1" applyFill="1" applyBorder="1" applyAlignment="1">
      <alignment/>
    </xf>
    <xf numFmtId="0" fontId="39" fillId="39" borderId="30" xfId="0" applyFont="1" applyFill="1" applyBorder="1" applyAlignment="1">
      <alignment horizontal="right" vertical="center" wrapText="1"/>
    </xf>
    <xf numFmtId="37" fontId="39" fillId="39" borderId="34" xfId="0" applyNumberFormat="1" applyFont="1" applyFill="1" applyBorder="1" applyAlignment="1">
      <alignment horizontal="right" vertical="center" wrapText="1"/>
    </xf>
    <xf numFmtId="37" fontId="39" fillId="39" borderId="20" xfId="0" applyNumberFormat="1" applyFont="1" applyFill="1" applyBorder="1" applyAlignment="1">
      <alignment vertical="center" wrapText="1"/>
    </xf>
    <xf numFmtId="37" fontId="36" fillId="39" borderId="0" xfId="0" applyNumberFormat="1" applyFont="1" applyFill="1" applyAlignment="1">
      <alignment/>
    </xf>
    <xf numFmtId="0" fontId="38" fillId="39" borderId="20" xfId="0" applyFont="1" applyFill="1" applyBorder="1" applyAlignment="1">
      <alignment horizontal="center" vertical="center" wrapText="1"/>
    </xf>
    <xf numFmtId="37" fontId="38" fillId="39" borderId="20" xfId="0" applyNumberFormat="1" applyFont="1" applyFill="1" applyBorder="1" applyAlignment="1">
      <alignment horizontal="right" vertical="center" wrapText="1"/>
    </xf>
    <xf numFmtId="0" fontId="38" fillId="39" borderId="20" xfId="0" applyFont="1" applyFill="1" applyBorder="1" applyAlignment="1">
      <alignment horizontal="right" vertical="center" wrapText="1"/>
    </xf>
    <xf numFmtId="37" fontId="38" fillId="39" borderId="20" xfId="0" applyNumberFormat="1" applyFont="1" applyFill="1" applyBorder="1" applyAlignment="1">
      <alignment horizontal="right" vertical="center" wrapText="1" indent="2"/>
    </xf>
    <xf numFmtId="37" fontId="38" fillId="39" borderId="25" xfId="0" applyNumberFormat="1" applyFont="1" applyFill="1" applyBorder="1" applyAlignment="1">
      <alignment horizontal="right" vertical="center" wrapText="1"/>
    </xf>
    <xf numFmtId="0" fontId="36" fillId="39" borderId="0" xfId="0" applyFont="1" applyFill="1" applyAlignment="1">
      <alignment/>
    </xf>
    <xf numFmtId="0" fontId="39" fillId="39" borderId="34" xfId="0" applyFont="1" applyFill="1" applyBorder="1" applyAlignment="1">
      <alignment horizontal="right" vertical="center" wrapText="1"/>
    </xf>
    <xf numFmtId="0" fontId="39" fillId="40" borderId="43" xfId="0" applyFont="1" applyFill="1" applyBorder="1" applyAlignment="1">
      <alignment horizontal="left" vertical="center" wrapText="1"/>
    </xf>
    <xf numFmtId="0" fontId="39" fillId="40" borderId="27" xfId="0" applyFont="1" applyFill="1" applyBorder="1" applyAlignment="1">
      <alignment horizontal="center" vertical="center" wrapText="1"/>
    </xf>
    <xf numFmtId="0" fontId="39" fillId="40" borderId="27" xfId="0" applyFont="1" applyFill="1" applyBorder="1" applyAlignment="1">
      <alignment vertical="center" wrapText="1"/>
    </xf>
    <xf numFmtId="0" fontId="39" fillId="40" borderId="27" xfId="0" applyFont="1" applyFill="1" applyBorder="1" applyAlignment="1">
      <alignment horizontal="right" vertical="center" wrapText="1"/>
    </xf>
    <xf numFmtId="37" fontId="40" fillId="40" borderId="27" xfId="0" applyNumberFormat="1" applyFont="1" applyFill="1" applyBorder="1" applyAlignment="1">
      <alignment horizontal="right" vertical="center" wrapText="1"/>
    </xf>
    <xf numFmtId="37" fontId="39" fillId="40" borderId="27" xfId="0" applyNumberFormat="1" applyFont="1" applyFill="1" applyBorder="1" applyAlignment="1">
      <alignment horizontal="right" vertical="center" wrapText="1" indent="2"/>
    </xf>
    <xf numFmtId="37" fontId="40" fillId="40" borderId="28" xfId="0" applyNumberFormat="1" applyFont="1" applyFill="1" applyBorder="1" applyAlignment="1">
      <alignment horizontal="right" vertical="center" wrapText="1"/>
    </xf>
    <xf numFmtId="37" fontId="33" fillId="40" borderId="0" xfId="0" applyNumberFormat="1" applyFont="1" applyFill="1" applyAlignment="1">
      <alignment/>
    </xf>
    <xf numFmtId="0" fontId="33" fillId="40" borderId="0" xfId="0" applyFont="1" applyFill="1" applyAlignment="1">
      <alignment/>
    </xf>
    <xf numFmtId="37" fontId="35" fillId="0" borderId="44" xfId="0" applyNumberFormat="1" applyFont="1" applyBorder="1" applyAlignment="1">
      <alignment horizontal="right" vertical="center" wrapText="1"/>
    </xf>
    <xf numFmtId="49" fontId="33" fillId="0" borderId="44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justify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7" fontId="36" fillId="0" borderId="0" xfId="0" applyNumberFormat="1" applyFont="1" applyAlignment="1">
      <alignment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/>
    </xf>
    <xf numFmtId="49" fontId="38" fillId="0" borderId="20" xfId="0" applyNumberFormat="1" applyFont="1" applyFill="1" applyBorder="1" applyAlignment="1">
      <alignment horizontal="right" vertical="center" indent="2"/>
    </xf>
    <xf numFmtId="49" fontId="38" fillId="0" borderId="25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17" fillId="0" borderId="39" xfId="0" applyFont="1" applyBorder="1" applyAlignment="1">
      <alignment horizontal="center" vertical="center" wrapText="1"/>
    </xf>
    <xf numFmtId="41" fontId="17" fillId="0" borderId="39" xfId="43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1" fontId="17" fillId="0" borderId="30" xfId="43" applyFont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33" fillId="0" borderId="39" xfId="0" applyFont="1" applyFill="1" applyBorder="1" applyAlignment="1">
      <alignment horizontal="center" vertical="center" wrapText="1"/>
    </xf>
    <xf numFmtId="37" fontId="35" fillId="0" borderId="39" xfId="0" applyNumberFormat="1" applyFont="1" applyBorder="1" applyAlignment="1">
      <alignment horizontal="right" vertical="center" wrapText="1"/>
    </xf>
    <xf numFmtId="37" fontId="39" fillId="39" borderId="40" xfId="0" applyNumberFormat="1" applyFont="1" applyFill="1" applyBorder="1" applyAlignment="1">
      <alignment horizontal="right" vertical="center" wrapText="1"/>
    </xf>
    <xf numFmtId="37" fontId="33" fillId="0" borderId="3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right" vertical="center"/>
    </xf>
    <xf numFmtId="0" fontId="33" fillId="0" borderId="30" xfId="0" applyFont="1" applyBorder="1" applyAlignment="1">
      <alignment/>
    </xf>
    <xf numFmtId="0" fontId="0" fillId="40" borderId="0" xfId="0" applyNumberFormat="1" applyFill="1" applyAlignment="1">
      <alignment/>
    </xf>
    <xf numFmtId="0" fontId="0" fillId="39" borderId="0" xfId="0" applyNumberFormat="1" applyFill="1" applyAlignment="1">
      <alignment/>
    </xf>
    <xf numFmtId="0" fontId="0" fillId="41" borderId="0" xfId="0" applyNumberFormat="1" applyFill="1" applyAlignment="1">
      <alignment/>
    </xf>
    <xf numFmtId="0" fontId="0" fillId="41" borderId="0" xfId="0" applyNumberFormat="1" applyFill="1" applyBorder="1" applyAlignment="1">
      <alignment/>
    </xf>
    <xf numFmtId="0" fontId="33" fillId="41" borderId="0" xfId="0" applyNumberFormat="1" applyFont="1" applyFill="1" applyAlignment="1">
      <alignment/>
    </xf>
    <xf numFmtId="37" fontId="0" fillId="39" borderId="0" xfId="0" applyNumberFormat="1" applyFill="1" applyAlignment="1">
      <alignment/>
    </xf>
    <xf numFmtId="37" fontId="20" fillId="39" borderId="26" xfId="0" applyNumberFormat="1" applyFont="1" applyFill="1" applyBorder="1" applyAlignment="1">
      <alignment horizontal="center" vertical="center" wrapText="1"/>
    </xf>
    <xf numFmtId="49" fontId="20" fillId="39" borderId="20" xfId="0" applyNumberFormat="1" applyFont="1" applyFill="1" applyBorder="1" applyAlignment="1">
      <alignment horizontal="center"/>
    </xf>
    <xf numFmtId="49" fontId="20" fillId="39" borderId="25" xfId="0" applyNumberFormat="1" applyFont="1" applyFill="1" applyBorder="1" applyAlignment="1">
      <alignment horizontal="center"/>
    </xf>
    <xf numFmtId="0" fontId="0" fillId="42" borderId="0" xfId="0" applyNumberFormat="1" applyFill="1" applyAlignment="1">
      <alignment/>
    </xf>
    <xf numFmtId="0" fontId="0" fillId="43" borderId="0" xfId="0" applyNumberFormat="1" applyFill="1" applyAlignment="1">
      <alignment/>
    </xf>
    <xf numFmtId="0" fontId="0" fillId="39" borderId="0" xfId="0" applyNumberFormat="1" applyFill="1" applyBorder="1" applyAlignment="1">
      <alignment/>
    </xf>
    <xf numFmtId="0" fontId="0" fillId="43" borderId="0" xfId="0" applyNumberFormat="1" applyFill="1" applyBorder="1" applyAlignment="1">
      <alignment/>
    </xf>
    <xf numFmtId="0" fontId="36" fillId="39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3" fillId="0" borderId="45" xfId="0" applyFont="1" applyFill="1" applyBorder="1" applyAlignment="1">
      <alignment horizontal="justify" vertical="center" wrapText="1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39" borderId="46" xfId="0" applyFont="1" applyFill="1" applyBorder="1" applyAlignment="1">
      <alignment horizontal="center" vertical="center"/>
    </xf>
    <xf numFmtId="37" fontId="38" fillId="39" borderId="47" xfId="0" applyNumberFormat="1" applyFont="1" applyFill="1" applyBorder="1" applyAlignment="1">
      <alignment horizontal="center" vertical="center" wrapText="1"/>
    </xf>
    <xf numFmtId="49" fontId="38" fillId="39" borderId="47" xfId="0" applyNumberFormat="1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left" vertical="center"/>
    </xf>
    <xf numFmtId="37" fontId="38" fillId="0" borderId="20" xfId="0" applyNumberFormat="1" applyFont="1" applyFill="1" applyBorder="1" applyAlignment="1">
      <alignment horizontal="left" vertical="center"/>
    </xf>
    <xf numFmtId="37" fontId="38" fillId="0" borderId="20" xfId="0" applyNumberFormat="1" applyFont="1" applyFill="1" applyBorder="1" applyAlignment="1">
      <alignment horizontal="right" vertical="center"/>
    </xf>
    <xf numFmtId="0" fontId="36" fillId="0" borderId="26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vertical="center" wrapText="1"/>
    </xf>
    <xf numFmtId="37" fontId="36" fillId="0" borderId="20" xfId="0" applyNumberFormat="1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vertical="center" wrapText="1"/>
    </xf>
    <xf numFmtId="0" fontId="38" fillId="0" borderId="39" xfId="0" applyFont="1" applyFill="1" applyBorder="1" applyAlignment="1">
      <alignment vertical="center" wrapText="1"/>
    </xf>
    <xf numFmtId="37" fontId="38" fillId="0" borderId="39" xfId="0" applyNumberFormat="1" applyFont="1" applyFill="1" applyBorder="1" applyAlignment="1">
      <alignment horizontal="right"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0" xfId="0" applyFont="1" applyBorder="1" applyAlignment="1">
      <alignment/>
    </xf>
    <xf numFmtId="37" fontId="36" fillId="0" borderId="30" xfId="0" applyNumberFormat="1" applyFont="1" applyFill="1" applyBorder="1" applyAlignment="1">
      <alignment horizontal="right" vertical="center"/>
    </xf>
    <xf numFmtId="0" fontId="36" fillId="0" borderId="30" xfId="0" applyFont="1" applyFill="1" applyBorder="1" applyAlignment="1">
      <alignment vertical="center" wrapText="1"/>
    </xf>
    <xf numFmtId="0" fontId="38" fillId="0" borderId="37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vertical="center" wrapText="1"/>
    </xf>
    <xf numFmtId="37" fontId="38" fillId="0" borderId="30" xfId="0" applyNumberFormat="1" applyFont="1" applyFill="1" applyBorder="1" applyAlignment="1">
      <alignment horizontal="right" vertical="center"/>
    </xf>
    <xf numFmtId="0" fontId="36" fillId="0" borderId="40" xfId="0" applyFont="1" applyFill="1" applyBorder="1" applyAlignment="1">
      <alignment vertical="center" wrapText="1"/>
    </xf>
    <xf numFmtId="37" fontId="36" fillId="0" borderId="40" xfId="0" applyNumberFormat="1" applyFont="1" applyFill="1" applyBorder="1" applyAlignment="1">
      <alignment horizontal="right" vertical="center"/>
    </xf>
    <xf numFmtId="0" fontId="36" fillId="0" borderId="42" xfId="0" applyFont="1" applyFill="1" applyBorder="1" applyAlignment="1">
      <alignment horizontal="left" vertical="center"/>
    </xf>
    <xf numFmtId="0" fontId="36" fillId="0" borderId="39" xfId="0" applyFont="1" applyFill="1" applyBorder="1" applyAlignment="1">
      <alignment vertical="center" wrapText="1"/>
    </xf>
    <xf numFmtId="37" fontId="36" fillId="0" borderId="39" xfId="0" applyNumberFormat="1" applyFont="1" applyFill="1" applyBorder="1" applyAlignment="1">
      <alignment horizontal="right" vertical="center"/>
    </xf>
    <xf numFmtId="37" fontId="36" fillId="40" borderId="27" xfId="0" applyNumberFormat="1" applyFont="1" applyFill="1" applyBorder="1" applyAlignment="1">
      <alignment horizontal="right" vertical="center"/>
    </xf>
    <xf numFmtId="37" fontId="21" fillId="0" borderId="0" xfId="0" applyNumberFormat="1" applyFont="1" applyBorder="1" applyAlignment="1">
      <alignment horizontal="right" vertical="center" wrapText="1"/>
    </xf>
    <xf numFmtId="37" fontId="21" fillId="0" borderId="48" xfId="0" applyNumberFormat="1" applyFont="1" applyBorder="1" applyAlignment="1">
      <alignment horizontal="right" vertical="center" wrapText="1"/>
    </xf>
    <xf numFmtId="37" fontId="20" fillId="0" borderId="44" xfId="0" applyNumberFormat="1" applyFont="1" applyBorder="1" applyAlignment="1">
      <alignment horizontal="right" vertical="center" wrapText="1" indent="2"/>
    </xf>
    <xf numFmtId="37" fontId="17" fillId="0" borderId="44" xfId="0" applyNumberFormat="1" applyFont="1" applyBorder="1" applyAlignment="1">
      <alignment horizontal="right" vertical="center" wrapText="1" indent="2"/>
    </xf>
    <xf numFmtId="37" fontId="20" fillId="0" borderId="44" xfId="0" applyNumberFormat="1" applyFont="1" applyFill="1" applyBorder="1" applyAlignment="1">
      <alignment horizontal="right" vertical="center" wrapText="1" indent="2"/>
    </xf>
    <xf numFmtId="37" fontId="21" fillId="0" borderId="39" xfId="0" applyNumberFormat="1" applyFont="1" applyBorder="1" applyAlignment="1">
      <alignment horizontal="right" vertical="center" wrapText="1"/>
    </xf>
    <xf numFmtId="37" fontId="21" fillId="0" borderId="49" xfId="0" applyNumberFormat="1" applyFont="1" applyBorder="1" applyAlignment="1">
      <alignment horizontal="right" vertical="center" wrapText="1"/>
    </xf>
    <xf numFmtId="37" fontId="20" fillId="0" borderId="44" xfId="0" applyNumberFormat="1" applyFont="1" applyFill="1" applyBorder="1" applyAlignment="1">
      <alignment horizontal="right" vertical="center" indent="2"/>
    </xf>
    <xf numFmtId="37" fontId="21" fillId="0" borderId="40" xfId="0" applyNumberFormat="1" applyFont="1" applyBorder="1" applyAlignment="1">
      <alignment horizontal="right" vertical="center" wrapText="1"/>
    </xf>
    <xf numFmtId="49" fontId="17" fillId="0" borderId="44" xfId="0" applyNumberFormat="1" applyFont="1" applyFill="1" applyBorder="1" applyAlignment="1">
      <alignment horizontal="right" vertical="center" indent="2"/>
    </xf>
    <xf numFmtId="37" fontId="21" fillId="0" borderId="30" xfId="0" applyNumberFormat="1" applyFont="1" applyBorder="1" applyAlignment="1">
      <alignment horizontal="right" vertical="center" wrapText="1"/>
    </xf>
    <xf numFmtId="37" fontId="20" fillId="0" borderId="30" xfId="0" applyNumberFormat="1" applyFont="1" applyBorder="1" applyAlignment="1">
      <alignment horizontal="right" vertical="center"/>
    </xf>
    <xf numFmtId="37" fontId="17" fillId="0" borderId="30" xfId="0" applyNumberFormat="1" applyFont="1" applyBorder="1" applyAlignment="1">
      <alignment horizontal="right" vertical="center"/>
    </xf>
    <xf numFmtId="37" fontId="20" fillId="0" borderId="30" xfId="0" applyNumberFormat="1" applyFont="1" applyFill="1" applyBorder="1" applyAlignment="1">
      <alignment horizontal="right" vertical="center"/>
    </xf>
    <xf numFmtId="37" fontId="20" fillId="0" borderId="39" xfId="0" applyNumberFormat="1" applyFont="1" applyFill="1" applyBorder="1" applyAlignment="1">
      <alignment horizontal="right" vertical="center" wrapText="1"/>
    </xf>
    <xf numFmtId="41" fontId="17" fillId="0" borderId="30" xfId="43" applyFont="1" applyBorder="1" applyAlignment="1">
      <alignment horizontal="right" vertical="center" wrapText="1"/>
    </xf>
    <xf numFmtId="37" fontId="20" fillId="0" borderId="30" xfId="0" applyNumberFormat="1" applyFont="1" applyBorder="1" applyAlignment="1">
      <alignment horizontal="right"/>
    </xf>
    <xf numFmtId="37" fontId="17" fillId="0" borderId="20" xfId="0" applyNumberFormat="1" applyFont="1" applyFill="1" applyBorder="1" applyAlignment="1">
      <alignment horizontal="right" vertical="center" wrapText="1"/>
    </xf>
    <xf numFmtId="0" fontId="8" fillId="43" borderId="50" xfId="0" applyNumberFormat="1" applyFont="1" applyFill="1" applyBorder="1" applyAlignment="1">
      <alignment horizontal="left" vertical="center"/>
    </xf>
    <xf numFmtId="0" fontId="8" fillId="43" borderId="20" xfId="0" applyNumberFormat="1" applyFont="1" applyFill="1" applyBorder="1" applyAlignment="1">
      <alignment horizontal="center"/>
    </xf>
    <xf numFmtId="0" fontId="49" fillId="43" borderId="20" xfId="0" applyNumberFormat="1" applyFont="1" applyFill="1" applyBorder="1" applyAlignment="1">
      <alignment/>
    </xf>
    <xf numFmtId="0" fontId="49" fillId="43" borderId="48" xfId="0" applyNumberFormat="1" applyFont="1" applyFill="1" applyBorder="1" applyAlignment="1">
      <alignment/>
    </xf>
    <xf numFmtId="0" fontId="8" fillId="39" borderId="50" xfId="0" applyNumberFormat="1" applyFont="1" applyFill="1" applyBorder="1" applyAlignment="1">
      <alignment horizontal="left" vertical="center"/>
    </xf>
    <xf numFmtId="0" fontId="0" fillId="25" borderId="0" xfId="0" applyNumberFormat="1" applyFill="1" applyAlignment="1">
      <alignment/>
    </xf>
    <xf numFmtId="0" fontId="0" fillId="44" borderId="0" xfId="0" applyNumberFormat="1" applyFill="1" applyAlignment="1">
      <alignment/>
    </xf>
    <xf numFmtId="0" fontId="49" fillId="0" borderId="0" xfId="0" applyNumberFormat="1" applyFont="1" applyAlignment="1">
      <alignment/>
    </xf>
    <xf numFmtId="0" fontId="8" fillId="39" borderId="26" xfId="0" applyNumberFormat="1" applyFont="1" applyFill="1" applyBorder="1" applyAlignment="1">
      <alignment horizontal="left" vertical="center"/>
    </xf>
    <xf numFmtId="37" fontId="8" fillId="39" borderId="26" xfId="0" applyNumberFormat="1" applyFont="1" applyFill="1" applyBorder="1" applyAlignment="1">
      <alignment horizontal="left" vertical="center"/>
    </xf>
    <xf numFmtId="0" fontId="8" fillId="39" borderId="26" xfId="0" applyNumberFormat="1" applyFont="1" applyFill="1" applyBorder="1" applyAlignment="1">
      <alignment horizontal="left" vertical="center" wrapText="1"/>
    </xf>
    <xf numFmtId="0" fontId="8" fillId="44" borderId="0" xfId="0" applyNumberFormat="1" applyFont="1" applyFill="1" applyBorder="1" applyAlignment="1">
      <alignment horizontal="left" vertical="center"/>
    </xf>
    <xf numFmtId="0" fontId="49" fillId="44" borderId="0" xfId="0" applyNumberFormat="1" applyFont="1" applyFill="1" applyBorder="1" applyAlignment="1">
      <alignment horizontal="left" vertical="center"/>
    </xf>
    <xf numFmtId="0" fontId="8" fillId="43" borderId="51" xfId="0" applyNumberFormat="1" applyFont="1" applyFill="1" applyBorder="1" applyAlignment="1">
      <alignment horizontal="left" vertical="center"/>
    </xf>
    <xf numFmtId="0" fontId="8" fillId="45" borderId="26" xfId="0" applyNumberFormat="1" applyFont="1" applyFill="1" applyBorder="1" applyAlignment="1">
      <alignment horizontal="left" vertical="center"/>
    </xf>
    <xf numFmtId="0" fontId="8" fillId="45" borderId="26" xfId="0" applyNumberFormat="1" applyFont="1" applyFill="1" applyBorder="1" applyAlignment="1">
      <alignment vertical="center" wrapText="1"/>
    </xf>
    <xf numFmtId="0" fontId="49" fillId="0" borderId="26" xfId="0" applyNumberFormat="1" applyFont="1" applyBorder="1" applyAlignment="1">
      <alignment/>
    </xf>
    <xf numFmtId="0" fontId="8" fillId="42" borderId="43" xfId="0" applyNumberFormat="1" applyFont="1" applyFill="1" applyBorder="1" applyAlignment="1">
      <alignment horizontal="left" vertical="center" wrapText="1"/>
    </xf>
    <xf numFmtId="41" fontId="36" fillId="39" borderId="20" xfId="43" applyFont="1" applyFill="1" applyBorder="1" applyAlignment="1">
      <alignment horizontal="right"/>
    </xf>
    <xf numFmtId="41" fontId="36" fillId="39" borderId="20" xfId="43" applyFont="1" applyFill="1" applyBorder="1" applyAlignment="1">
      <alignment/>
    </xf>
    <xf numFmtId="41" fontId="36" fillId="39" borderId="48" xfId="43" applyFont="1" applyFill="1" applyBorder="1" applyAlignment="1">
      <alignment/>
    </xf>
    <xf numFmtId="41" fontId="36" fillId="39" borderId="48" xfId="43" applyFont="1" applyFill="1" applyBorder="1" applyAlignment="1">
      <alignment horizontal="right"/>
    </xf>
    <xf numFmtId="0" fontId="38" fillId="42" borderId="30" xfId="0" applyNumberFormat="1" applyFont="1" applyFill="1" applyBorder="1" applyAlignment="1">
      <alignment horizontal="center" vertical="center"/>
    </xf>
    <xf numFmtId="0" fontId="38" fillId="42" borderId="30" xfId="0" applyNumberFormat="1" applyFont="1" applyFill="1" applyBorder="1" applyAlignment="1">
      <alignment horizontal="center" vertical="center" wrapText="1"/>
    </xf>
    <xf numFmtId="41" fontId="37" fillId="39" borderId="20" xfId="43" applyFont="1" applyFill="1" applyBorder="1" applyAlignment="1">
      <alignment vertical="center" wrapText="1"/>
    </xf>
    <xf numFmtId="41" fontId="37" fillId="39" borderId="48" xfId="43" applyFont="1" applyFill="1" applyBorder="1" applyAlignment="1">
      <alignment vertical="center" wrapText="1"/>
    </xf>
    <xf numFmtId="41" fontId="38" fillId="44" borderId="0" xfId="43" applyFont="1" applyFill="1" applyBorder="1" applyAlignment="1">
      <alignment horizontal="center"/>
    </xf>
    <xf numFmtId="41" fontId="36" fillId="44" borderId="0" xfId="43" applyFont="1" applyFill="1" applyBorder="1" applyAlignment="1">
      <alignment/>
    </xf>
    <xf numFmtId="41" fontId="36" fillId="44" borderId="0" xfId="43" applyFont="1" applyFill="1" applyBorder="1" applyAlignment="1">
      <alignment horizontal="right"/>
    </xf>
    <xf numFmtId="37" fontId="36" fillId="44" borderId="0" xfId="0" applyNumberFormat="1" applyFont="1" applyFill="1" applyBorder="1" applyAlignment="1">
      <alignment horizontal="right" vertical="center"/>
    </xf>
    <xf numFmtId="41" fontId="38" fillId="43" borderId="40" xfId="43" applyFont="1" applyFill="1" applyBorder="1" applyAlignment="1">
      <alignment horizontal="center"/>
    </xf>
    <xf numFmtId="41" fontId="36" fillId="43" borderId="40" xfId="43" applyFont="1" applyFill="1" applyBorder="1" applyAlignment="1">
      <alignment/>
    </xf>
    <xf numFmtId="41" fontId="36" fillId="43" borderId="49" xfId="43" applyFont="1" applyFill="1" applyBorder="1" applyAlignment="1">
      <alignment/>
    </xf>
    <xf numFmtId="41" fontId="36" fillId="0" borderId="20" xfId="43" applyFont="1" applyBorder="1" applyAlignment="1">
      <alignment/>
    </xf>
    <xf numFmtId="41" fontId="36" fillId="0" borderId="48" xfId="43" applyFont="1" applyBorder="1" applyAlignment="1">
      <alignment/>
    </xf>
    <xf numFmtId="41" fontId="37" fillId="42" borderId="27" xfId="43" applyFont="1" applyFill="1" applyBorder="1" applyAlignment="1">
      <alignment vertical="center" wrapText="1"/>
    </xf>
    <xf numFmtId="41" fontId="37" fillId="42" borderId="52" xfId="43" applyFont="1" applyFill="1" applyBorder="1" applyAlignment="1">
      <alignment vertical="center" wrapText="1"/>
    </xf>
    <xf numFmtId="0" fontId="6" fillId="42" borderId="20" xfId="0" applyNumberFormat="1" applyFont="1" applyFill="1" applyBorder="1" applyAlignment="1">
      <alignment horizontal="center" vertical="center"/>
    </xf>
    <xf numFmtId="0" fontId="6" fillId="42" borderId="20" xfId="0" applyNumberFormat="1" applyFont="1" applyFill="1" applyBorder="1" applyAlignment="1">
      <alignment horizontal="center" vertical="center" wrapText="1"/>
    </xf>
    <xf numFmtId="0" fontId="6" fillId="42" borderId="48" xfId="0" applyNumberFormat="1" applyFont="1" applyFill="1" applyBorder="1" applyAlignment="1">
      <alignment horizontal="center" vertical="center" wrapText="1"/>
    </xf>
    <xf numFmtId="0" fontId="50" fillId="4" borderId="50" xfId="0" applyNumberFormat="1" applyFont="1" applyFill="1" applyBorder="1" applyAlignment="1">
      <alignment horizontal="left" vertical="center"/>
    </xf>
    <xf numFmtId="41" fontId="36" fillId="4" borderId="20" xfId="43" applyFont="1" applyFill="1" applyBorder="1" applyAlignment="1">
      <alignment horizontal="right"/>
    </xf>
    <xf numFmtId="41" fontId="36" fillId="4" borderId="20" xfId="43" applyFont="1" applyFill="1" applyBorder="1" applyAlignment="1">
      <alignment/>
    </xf>
    <xf numFmtId="41" fontId="36" fillId="4" borderId="48" xfId="43" applyFont="1" applyFill="1" applyBorder="1" applyAlignment="1">
      <alignment/>
    </xf>
    <xf numFmtId="41" fontId="36" fillId="4" borderId="20" xfId="43" applyFont="1" applyFill="1" applyBorder="1" applyAlignment="1">
      <alignment/>
    </xf>
    <xf numFmtId="0" fontId="50" fillId="4" borderId="53" xfId="0" applyFont="1" applyFill="1" applyBorder="1" applyAlignment="1">
      <alignment vertical="top" wrapText="1"/>
    </xf>
    <xf numFmtId="0" fontId="50" fillId="4" borderId="54" xfId="0" applyFont="1" applyFill="1" applyBorder="1" applyAlignment="1">
      <alignment/>
    </xf>
    <xf numFmtId="37" fontId="37" fillId="4" borderId="20" xfId="0" applyNumberFormat="1" applyFont="1" applyFill="1" applyBorder="1" applyAlignment="1">
      <alignment horizontal="right" vertical="center" wrapText="1"/>
    </xf>
    <xf numFmtId="37" fontId="36" fillId="4" borderId="20" xfId="0" applyNumberFormat="1" applyFont="1" applyFill="1" applyBorder="1" applyAlignment="1">
      <alignment/>
    </xf>
    <xf numFmtId="37" fontId="36" fillId="4" borderId="39" xfId="0" applyNumberFormat="1" applyFont="1" applyFill="1" applyBorder="1" applyAlignment="1">
      <alignment/>
    </xf>
    <xf numFmtId="41" fontId="36" fillId="4" borderId="39" xfId="43" applyFont="1" applyFill="1" applyBorder="1" applyAlignment="1">
      <alignment horizontal="right"/>
    </xf>
    <xf numFmtId="41" fontId="36" fillId="4" borderId="39" xfId="43" applyFont="1" applyFill="1" applyBorder="1" applyAlignment="1">
      <alignment/>
    </xf>
    <xf numFmtId="41" fontId="36" fillId="4" borderId="55" xfId="43" applyFont="1" applyFill="1" applyBorder="1" applyAlignment="1">
      <alignment/>
    </xf>
    <xf numFmtId="0" fontId="50" fillId="4" borderId="30" xfId="0" applyFont="1" applyFill="1" applyBorder="1" applyAlignment="1">
      <alignment vertical="top" wrapText="1"/>
    </xf>
    <xf numFmtId="37" fontId="36" fillId="4" borderId="30" xfId="0" applyNumberFormat="1" applyFont="1" applyFill="1" applyBorder="1" applyAlignment="1">
      <alignment/>
    </xf>
    <xf numFmtId="41" fontId="36" fillId="4" borderId="30" xfId="43" applyFont="1" applyFill="1" applyBorder="1" applyAlignment="1">
      <alignment horizontal="right"/>
    </xf>
    <xf numFmtId="41" fontId="36" fillId="4" borderId="30" xfId="43" applyFont="1" applyFill="1" applyBorder="1" applyAlignment="1">
      <alignment/>
    </xf>
    <xf numFmtId="0" fontId="50" fillId="4" borderId="56" xfId="0" applyFont="1" applyFill="1" applyBorder="1" applyAlignment="1">
      <alignment vertical="top" wrapText="1"/>
    </xf>
    <xf numFmtId="37" fontId="36" fillId="4" borderId="40" xfId="0" applyNumberFormat="1" applyFont="1" applyFill="1" applyBorder="1" applyAlignment="1">
      <alignment/>
    </xf>
    <xf numFmtId="41" fontId="36" fillId="4" borderId="40" xfId="43" applyFont="1" applyFill="1" applyBorder="1" applyAlignment="1">
      <alignment horizontal="right"/>
    </xf>
    <xf numFmtId="41" fontId="36" fillId="4" borderId="40" xfId="43" applyFont="1" applyFill="1" applyBorder="1" applyAlignment="1">
      <alignment/>
    </xf>
    <xf numFmtId="41" fontId="36" fillId="4" borderId="49" xfId="43" applyFont="1" applyFill="1" applyBorder="1" applyAlignment="1">
      <alignment/>
    </xf>
    <xf numFmtId="37" fontId="36" fillId="4" borderId="57" xfId="0" applyNumberFormat="1" applyFont="1" applyFill="1" applyBorder="1" applyAlignment="1">
      <alignment/>
    </xf>
    <xf numFmtId="41" fontId="36" fillId="4" borderId="57" xfId="43" applyFont="1" applyFill="1" applyBorder="1" applyAlignment="1">
      <alignment horizontal="right"/>
    </xf>
    <xf numFmtId="41" fontId="36" fillId="4" borderId="57" xfId="43" applyFont="1" applyFill="1" applyBorder="1" applyAlignment="1">
      <alignment/>
    </xf>
    <xf numFmtId="41" fontId="36" fillId="4" borderId="58" xfId="43" applyFont="1" applyFill="1" applyBorder="1" applyAlignment="1">
      <alignment/>
    </xf>
    <xf numFmtId="3" fontId="36" fillId="4" borderId="30" xfId="0" applyNumberFormat="1" applyFont="1" applyFill="1" applyBorder="1" applyAlignment="1">
      <alignment vertical="center" wrapText="1"/>
    </xf>
    <xf numFmtId="3" fontId="36" fillId="4" borderId="35" xfId="0" applyNumberFormat="1" applyFont="1" applyFill="1" applyBorder="1" applyAlignment="1">
      <alignment vertical="center" wrapText="1"/>
    </xf>
    <xf numFmtId="37" fontId="36" fillId="4" borderId="34" xfId="0" applyNumberFormat="1" applyFont="1" applyFill="1" applyBorder="1" applyAlignment="1">
      <alignment/>
    </xf>
    <xf numFmtId="37" fontId="37" fillId="4" borderId="57" xfId="0" applyNumberFormat="1" applyFont="1" applyFill="1" applyBorder="1" applyAlignment="1">
      <alignment vertical="center" wrapText="1"/>
    </xf>
    <xf numFmtId="0" fontId="50" fillId="4" borderId="59" xfId="0" applyFont="1" applyFill="1" applyBorder="1" applyAlignment="1">
      <alignment vertical="top" wrapText="1"/>
    </xf>
    <xf numFmtId="37" fontId="37" fillId="4" borderId="20" xfId="0" applyNumberFormat="1" applyFont="1" applyFill="1" applyBorder="1" applyAlignment="1">
      <alignment vertical="center" wrapText="1"/>
    </xf>
    <xf numFmtId="41" fontId="36" fillId="4" borderId="34" xfId="43" applyFont="1" applyFill="1" applyBorder="1" applyAlignment="1">
      <alignment horizontal="right"/>
    </xf>
    <xf numFmtId="41" fontId="36" fillId="4" borderId="48" xfId="43" applyFont="1" applyFill="1" applyBorder="1" applyAlignment="1">
      <alignment horizontal="right"/>
    </xf>
    <xf numFmtId="37" fontId="37" fillId="4" borderId="57" xfId="0" applyNumberFormat="1" applyFont="1" applyFill="1" applyBorder="1" applyAlignment="1">
      <alignment horizontal="right" vertical="center" wrapText="1"/>
    </xf>
    <xf numFmtId="37" fontId="37" fillId="4" borderId="40" xfId="0" applyNumberFormat="1" applyFont="1" applyFill="1" applyBorder="1" applyAlignment="1">
      <alignment horizontal="right" vertical="center" wrapText="1"/>
    </xf>
    <xf numFmtId="3" fontId="36" fillId="4" borderId="30" xfId="0" applyNumberFormat="1" applyFont="1" applyFill="1" applyBorder="1" applyAlignment="1">
      <alignment horizontal="right" vertical="center" wrapText="1"/>
    </xf>
    <xf numFmtId="37" fontId="36" fillId="4" borderId="20" xfId="0" applyNumberFormat="1" applyFont="1" applyFill="1" applyBorder="1" applyAlignment="1">
      <alignment horizontal="right"/>
    </xf>
    <xf numFmtId="37" fontId="36" fillId="4" borderId="57" xfId="0" applyNumberFormat="1" applyFont="1" applyFill="1" applyBorder="1" applyAlignment="1">
      <alignment horizontal="right"/>
    </xf>
    <xf numFmtId="37" fontId="36" fillId="4" borderId="40" xfId="0" applyNumberFormat="1" applyFont="1" applyFill="1" applyBorder="1" applyAlignment="1">
      <alignment horizontal="right"/>
    </xf>
    <xf numFmtId="0" fontId="50" fillId="4" borderId="35" xfId="0" applyFont="1" applyFill="1" applyBorder="1" applyAlignment="1">
      <alignment vertical="top" wrapText="1"/>
    </xf>
    <xf numFmtId="0" fontId="50" fillId="4" borderId="26" xfId="0" applyNumberFormat="1" applyFont="1" applyFill="1" applyBorder="1" applyAlignment="1">
      <alignment horizontal="left" vertical="center"/>
    </xf>
    <xf numFmtId="41" fontId="33" fillId="4" borderId="20" xfId="43" applyFont="1" applyFill="1" applyBorder="1" applyAlignment="1">
      <alignment horizontal="right"/>
    </xf>
    <xf numFmtId="41" fontId="33" fillId="4" borderId="20" xfId="43" applyFont="1" applyFill="1" applyBorder="1" applyAlignment="1">
      <alignment/>
    </xf>
    <xf numFmtId="41" fontId="33" fillId="4" borderId="20" xfId="43" applyFont="1" applyFill="1" applyBorder="1" applyAlignment="1">
      <alignment/>
    </xf>
    <xf numFmtId="0" fontId="101" fillId="4" borderId="53" xfId="0" applyFont="1" applyFill="1" applyBorder="1" applyAlignment="1">
      <alignment vertical="top" wrapText="1"/>
    </xf>
    <xf numFmtId="0" fontId="101" fillId="4" borderId="60" xfId="0" applyFont="1" applyFill="1" applyBorder="1" applyAlignment="1">
      <alignment vertical="top" wrapText="1"/>
    </xf>
    <xf numFmtId="0" fontId="101" fillId="4" borderId="30" xfId="0" applyFont="1" applyFill="1" applyBorder="1" applyAlignment="1">
      <alignment vertical="top" wrapText="1"/>
    </xf>
    <xf numFmtId="0" fontId="101" fillId="4" borderId="59" xfId="0" applyFont="1" applyFill="1" applyBorder="1" applyAlignment="1">
      <alignment vertical="top" wrapText="1"/>
    </xf>
    <xf numFmtId="41" fontId="36" fillId="4" borderId="48" xfId="43" applyFont="1" applyFill="1" applyBorder="1" applyAlignment="1">
      <alignment/>
    </xf>
    <xf numFmtId="41" fontId="33" fillId="4" borderId="48" xfId="43" applyFont="1" applyFill="1" applyBorder="1" applyAlignment="1">
      <alignment/>
    </xf>
    <xf numFmtId="37" fontId="37" fillId="4" borderId="58" xfId="0" applyNumberFormat="1" applyFont="1" applyFill="1" applyBorder="1" applyAlignment="1">
      <alignment horizontal="right" vertical="center" wrapText="1"/>
    </xf>
    <xf numFmtId="37" fontId="37" fillId="4" borderId="49" xfId="0" applyNumberFormat="1" applyFont="1" applyFill="1" applyBorder="1" applyAlignment="1">
      <alignment horizontal="right" vertical="center" wrapText="1"/>
    </xf>
    <xf numFmtId="37" fontId="37" fillId="4" borderId="48" xfId="0" applyNumberFormat="1" applyFont="1" applyFill="1" applyBorder="1" applyAlignment="1">
      <alignment horizontal="right" vertical="center" wrapText="1"/>
    </xf>
    <xf numFmtId="37" fontId="36" fillId="4" borderId="48" xfId="0" applyNumberFormat="1" applyFont="1" applyFill="1" applyBorder="1" applyAlignment="1">
      <alignment horizontal="right"/>
    </xf>
    <xf numFmtId="37" fontId="36" fillId="4" borderId="58" xfId="0" applyNumberFormat="1" applyFont="1" applyFill="1" applyBorder="1" applyAlignment="1">
      <alignment horizontal="right"/>
    </xf>
    <xf numFmtId="37" fontId="36" fillId="4" borderId="49" xfId="0" applyNumberFormat="1" applyFont="1" applyFill="1" applyBorder="1" applyAlignment="1">
      <alignment horizontal="right"/>
    </xf>
    <xf numFmtId="0" fontId="49" fillId="4" borderId="26" xfId="0" applyNumberFormat="1" applyFont="1" applyFill="1" applyBorder="1" applyAlignment="1">
      <alignment horizontal="left" vertical="center"/>
    </xf>
    <xf numFmtId="37" fontId="36" fillId="4" borderId="20" xfId="0" applyNumberFormat="1" applyFont="1" applyFill="1" applyBorder="1" applyAlignment="1">
      <alignment horizontal="right" vertical="center"/>
    </xf>
    <xf numFmtId="0" fontId="49" fillId="4" borderId="26" xfId="0" applyNumberFormat="1" applyFont="1" applyFill="1" applyBorder="1" applyAlignment="1">
      <alignment vertical="center" wrapText="1"/>
    </xf>
    <xf numFmtId="41" fontId="36" fillId="4" borderId="20" xfId="43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7" borderId="6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33" borderId="65" xfId="0" applyNumberFormat="1" applyFont="1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37" fontId="4" fillId="33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37" fontId="4" fillId="33" borderId="7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37" fontId="4" fillId="33" borderId="37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0" borderId="73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7" fontId="4" fillId="33" borderId="4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7" fontId="39" fillId="0" borderId="30" xfId="0" applyNumberFormat="1" applyFont="1" applyFill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9" fillId="39" borderId="70" xfId="0" applyFont="1" applyFill="1" applyBorder="1" applyAlignment="1">
      <alignment horizontal="left" vertical="center" wrapText="1"/>
    </xf>
    <xf numFmtId="0" fontId="33" fillId="39" borderId="41" xfId="0" applyFont="1" applyFill="1" applyBorder="1" applyAlignment="1">
      <alignment horizontal="left" vertical="center" wrapText="1"/>
    </xf>
    <xf numFmtId="0" fontId="33" fillId="39" borderId="71" xfId="0" applyFont="1" applyFill="1" applyBorder="1" applyAlignment="1">
      <alignment horizontal="left" vertical="center" wrapText="1"/>
    </xf>
    <xf numFmtId="0" fontId="38" fillId="39" borderId="70" xfId="0" applyFont="1" applyFill="1" applyBorder="1" applyAlignment="1">
      <alignment horizontal="left" vertical="center" wrapText="1"/>
    </xf>
    <xf numFmtId="0" fontId="36" fillId="39" borderId="41" xfId="0" applyFont="1" applyFill="1" applyBorder="1" applyAlignment="1">
      <alignment horizontal="left" vertical="center" wrapText="1"/>
    </xf>
    <xf numFmtId="0" fontId="36" fillId="39" borderId="71" xfId="0" applyFont="1" applyFill="1" applyBorder="1" applyAlignment="1">
      <alignment horizontal="left" vertical="center" wrapText="1"/>
    </xf>
    <xf numFmtId="37" fontId="39" fillId="39" borderId="47" xfId="0" applyNumberFormat="1" applyFont="1" applyFill="1" applyBorder="1" applyAlignment="1">
      <alignment horizontal="center"/>
    </xf>
    <xf numFmtId="0" fontId="39" fillId="39" borderId="30" xfId="0" applyFont="1" applyFill="1" applyBorder="1" applyAlignment="1">
      <alignment horizontal="left" vertical="center" wrapText="1"/>
    </xf>
    <xf numFmtId="0" fontId="33" fillId="39" borderId="30" xfId="0" applyFont="1" applyFill="1" applyBorder="1" applyAlignment="1">
      <alignment horizontal="left" vertical="center" wrapText="1"/>
    </xf>
    <xf numFmtId="37" fontId="39" fillId="0" borderId="74" xfId="0" applyNumberFormat="1" applyFont="1" applyFill="1" applyBorder="1" applyAlignment="1">
      <alignment horizontal="left" vertical="center" wrapText="1"/>
    </xf>
    <xf numFmtId="0" fontId="33" fillId="0" borderId="72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37" fontId="38" fillId="0" borderId="74" xfId="0" applyNumberFormat="1" applyFont="1" applyFill="1" applyBorder="1" applyAlignment="1">
      <alignment horizontal="left" vertical="center" wrapText="1"/>
    </xf>
    <xf numFmtId="0" fontId="36" fillId="0" borderId="72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72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9" fillId="39" borderId="75" xfId="0" applyFont="1" applyFill="1" applyBorder="1" applyAlignment="1">
      <alignment horizontal="left" vertical="center" wrapText="1"/>
    </xf>
    <xf numFmtId="0" fontId="33" fillId="39" borderId="0" xfId="0" applyFont="1" applyFill="1" applyBorder="1" applyAlignment="1">
      <alignment horizontal="left" vertical="center" wrapText="1"/>
    </xf>
    <xf numFmtId="0" fontId="33" fillId="39" borderId="76" xfId="0" applyFont="1" applyFill="1" applyBorder="1" applyAlignment="1">
      <alignment horizontal="left" vertical="center" wrapText="1"/>
    </xf>
    <xf numFmtId="37" fontId="39" fillId="0" borderId="77" xfId="0" applyNumberFormat="1" applyFont="1" applyFill="1" applyBorder="1" applyAlignment="1">
      <alignment horizontal="left" vertical="center" wrapText="1"/>
    </xf>
    <xf numFmtId="37" fontId="46" fillId="39" borderId="46" xfId="0" applyNumberFormat="1" applyFont="1" applyFill="1" applyBorder="1" applyAlignment="1">
      <alignment horizontal="center" vertical="center" wrapText="1"/>
    </xf>
    <xf numFmtId="37" fontId="46" fillId="39" borderId="26" xfId="0" applyNumberFormat="1" applyFont="1" applyFill="1" applyBorder="1" applyAlignment="1">
      <alignment horizontal="center" vertical="center" wrapText="1"/>
    </xf>
    <xf numFmtId="37" fontId="43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49" fontId="39" fillId="39" borderId="47" xfId="0" applyNumberFormat="1" applyFont="1" applyFill="1" applyBorder="1" applyAlignment="1">
      <alignment horizontal="center"/>
    </xf>
    <xf numFmtId="49" fontId="39" fillId="39" borderId="78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37" fontId="38" fillId="0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7" fontId="23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49" fontId="20" fillId="39" borderId="47" xfId="0" applyNumberFormat="1" applyFont="1" applyFill="1" applyBorder="1" applyAlignment="1">
      <alignment horizontal="center"/>
    </xf>
    <xf numFmtId="49" fontId="20" fillId="39" borderId="78" xfId="0" applyNumberFormat="1" applyFont="1" applyFill="1" applyBorder="1" applyAlignment="1">
      <alignment horizontal="center"/>
    </xf>
    <xf numFmtId="37" fontId="20" fillId="39" borderId="47" xfId="0" applyNumberFormat="1" applyFont="1" applyFill="1" applyBorder="1" applyAlignment="1">
      <alignment horizontal="center"/>
    </xf>
    <xf numFmtId="37" fontId="20" fillId="39" borderId="46" xfId="0" applyNumberFormat="1" applyFont="1" applyFill="1" applyBorder="1" applyAlignment="1">
      <alignment horizontal="center" vertical="center" wrapText="1"/>
    </xf>
    <xf numFmtId="37" fontId="20" fillId="39" borderId="26" xfId="0" applyNumberFormat="1" applyFont="1" applyFill="1" applyBorder="1" applyAlignment="1">
      <alignment horizontal="center" vertical="center" wrapText="1"/>
    </xf>
    <xf numFmtId="0" fontId="36" fillId="40" borderId="43" xfId="0" applyFont="1" applyFill="1" applyBorder="1" applyAlignment="1">
      <alignment horizontal="center" vertical="center" wrapText="1"/>
    </xf>
    <xf numFmtId="0" fontId="36" fillId="40" borderId="27" xfId="0" applyFont="1" applyFill="1" applyBorder="1" applyAlignment="1">
      <alignment horizontal="center" vertical="center" wrapText="1"/>
    </xf>
    <xf numFmtId="0" fontId="47" fillId="25" borderId="0" xfId="0" applyNumberFormat="1" applyFont="1" applyFill="1" applyAlignment="1">
      <alignment horizontal="center" vertical="center" wrapText="1"/>
    </xf>
    <xf numFmtId="0" fontId="48" fillId="25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31" fillId="0" borderId="79" xfId="0" applyNumberFormat="1" applyFont="1" applyBorder="1" applyAlignment="1">
      <alignment horizontal="center" vertical="center" wrapText="1"/>
    </xf>
    <xf numFmtId="0" fontId="8" fillId="42" borderId="30" xfId="0" applyNumberFormat="1" applyFont="1" applyFill="1" applyBorder="1" applyAlignment="1">
      <alignment horizontal="center" vertical="center" wrapText="1"/>
    </xf>
    <xf numFmtId="0" fontId="52" fillId="42" borderId="30" xfId="0" applyNumberFormat="1" applyFont="1" applyFill="1" applyBorder="1" applyAlignment="1">
      <alignment horizontal="center" vertical="center" wrapText="1"/>
    </xf>
    <xf numFmtId="0" fontId="53" fillId="42" borderId="30" xfId="0" applyFont="1" applyFill="1" applyBorder="1" applyAlignment="1">
      <alignment horizontal="center" vertical="center" wrapText="1"/>
    </xf>
    <xf numFmtId="0" fontId="52" fillId="42" borderId="30" xfId="0" applyNumberFormat="1" applyFont="1" applyFill="1" applyBorder="1" applyAlignment="1">
      <alignment horizontal="center"/>
    </xf>
    <xf numFmtId="0" fontId="8" fillId="42" borderId="80" xfId="0" applyNumberFormat="1" applyFont="1" applyFill="1" applyBorder="1" applyAlignment="1">
      <alignment horizontal="center" vertical="center" wrapText="1"/>
    </xf>
    <xf numFmtId="0" fontId="8" fillId="42" borderId="50" xfId="0" applyNumberFormat="1" applyFont="1" applyFill="1" applyBorder="1" applyAlignment="1">
      <alignment horizontal="center" vertical="center" wrapText="1"/>
    </xf>
    <xf numFmtId="0" fontId="9" fillId="42" borderId="47" xfId="0" applyNumberFormat="1" applyFont="1" applyFill="1" applyBorder="1" applyAlignment="1">
      <alignment horizontal="center"/>
    </xf>
    <xf numFmtId="0" fontId="9" fillId="42" borderId="81" xfId="0" applyNumberFormat="1" applyFont="1" applyFill="1" applyBorder="1" applyAlignment="1">
      <alignment horizontal="center"/>
    </xf>
    <xf numFmtId="0" fontId="51" fillId="42" borderId="82" xfId="0" applyNumberFormat="1" applyFont="1" applyFill="1" applyBorder="1" applyAlignment="1">
      <alignment horizontal="center" vertical="center" wrapText="1"/>
    </xf>
    <xf numFmtId="0" fontId="15" fillId="42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8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1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37" fontId="32" fillId="0" borderId="79" xfId="0" applyNumberFormat="1" applyFont="1" applyFill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37" fontId="4" fillId="0" borderId="26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7" fontId="4" fillId="0" borderId="26" xfId="0" applyNumberFormat="1" applyFont="1" applyFill="1" applyBorder="1" applyAlignment="1">
      <alignment vertical="top" wrapText="1"/>
    </xf>
    <xf numFmtId="37" fontId="4" fillId="0" borderId="20" xfId="0" applyNumberFormat="1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7" fontId="0" fillId="0" borderId="44" xfId="0" applyNumberFormat="1" applyFont="1" applyFill="1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37" fontId="20" fillId="34" borderId="26" xfId="0" applyNumberFormat="1" applyFont="1" applyFill="1" applyBorder="1" applyAlignment="1">
      <alignment horizontal="center" vertical="center" wrapText="1"/>
    </xf>
    <xf numFmtId="37" fontId="20" fillId="34" borderId="2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7" fontId="6" fillId="0" borderId="0" xfId="0" applyNumberFormat="1" applyFont="1" applyFill="1" applyAlignment="1">
      <alignment horizontal="center" vertical="center"/>
    </xf>
    <xf numFmtId="37" fontId="4" fillId="34" borderId="46" xfId="0" applyNumberFormat="1" applyFont="1" applyFill="1" applyBorder="1" applyAlignment="1">
      <alignment horizontal="center" vertical="center" wrapText="1"/>
    </xf>
    <xf numFmtId="37" fontId="4" fillId="34" borderId="47" xfId="0" applyNumberFormat="1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37" fontId="4" fillId="34" borderId="26" xfId="0" applyNumberFormat="1" applyFont="1" applyFill="1" applyBorder="1" applyAlignment="1">
      <alignment horizontal="center" vertical="center" wrapText="1"/>
    </xf>
    <xf numFmtId="37" fontId="4" fillId="34" borderId="20" xfId="0" applyNumberFormat="1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/>
    </xf>
    <xf numFmtId="0" fontId="4" fillId="34" borderId="78" xfId="0" applyFont="1" applyFill="1" applyBorder="1" applyAlignment="1">
      <alignment horizontal="center"/>
    </xf>
    <xf numFmtId="37" fontId="4" fillId="34" borderId="20" xfId="0" applyNumberFormat="1" applyFont="1" applyFill="1" applyBorder="1" applyAlignment="1">
      <alignment horizontal="center" vertical="center" wrapText="1"/>
    </xf>
    <xf numFmtId="37" fontId="4" fillId="34" borderId="20" xfId="0" applyNumberFormat="1" applyFont="1" applyFill="1" applyBorder="1" applyAlignment="1">
      <alignment horizontal="center" vertical="center"/>
    </xf>
    <xf numFmtId="37" fontId="4" fillId="34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REALISASI BELANJA SEKOLAH
SDN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Tujuan!#REF!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Tujuan!#REF!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Sumber dana RAPBS Tahun 2006/2007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'D-3 Sumber'!#REF!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'D-3 Sumber'!#REF!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Sumber dana RAPBS Tahun 2006/2007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'D-5 RKAS SMP'!#REF!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'D-5 RKAS SMP'!#REF!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Sumber dana RAPBS Tahun 2006/2007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'Permen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'Permen 13'!#REF!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Pertumbuhan Biaya RPS (dalam jutaan rupiah)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'[2]D.3'!#REF!</c:f>
              <c:numCache>
                <c:ptCount val="1"/>
                <c:pt idx="0">
                  <c:v>0</c:v>
                </c:pt>
              </c:numCache>
            </c:numRef>
          </c:val>
        </c:ser>
        <c:axId val="47308613"/>
        <c:axId val="23124334"/>
      </c:bar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Biaya RPS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Pertumbuhan Biaya RPS (dalam jutaan rupiah)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'[1]D-2 b RenYa'!#REF!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'[1]D-2 b RenYa'!#REF!</c:f>
              <c:numCache>
                <c:ptCount val="1"/>
                <c:pt idx="0">
                  <c:v>0</c:v>
                </c:pt>
              </c:numCache>
            </c:numRef>
          </c:val>
        </c:ser>
        <c:axId val="6792415"/>
        <c:axId val="61131736"/>
      </c:barChart>
      <c:catAx>
        <c:axId val="679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Biaya RPS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9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Pertumbuhan Biaya RPS (dalam jutaan rupiah)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'[1]D-2 a RenYa'!#REF!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'[1]D-2 a RenYa'!#REF!</c:f>
              <c:numCache>
                <c:ptCount val="1"/>
                <c:pt idx="0">
                  <c:v>0</c:v>
                </c:pt>
              </c:numCache>
            </c:numRef>
          </c:val>
        </c:ser>
        <c:axId val="13314713"/>
        <c:axId val="52723554"/>
      </c:barChart>
      <c:catAx>
        <c:axId val="1331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Biaya RPS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REALISASI BELANJA SEKOLAH
SDN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'[3]Lap. Real.Angg.'!#REF!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'[3]Lap. Real.Angg.'!#REF!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REALISASI BELANJA SEKOLAH
SDN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46125"/>
          <c:w val="0.4435"/>
          <c:h val="0.17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LRA!$T$71:$T$75</c:f>
              <c:numCache/>
            </c:numRef>
          </c:cat>
          <c:val>
            <c:numRef>
              <c:f>LRA!$U$71:$U$75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REALISASI BELANJA SEKOLAH
SDN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'[3]Lap. Real.Angg.'!#REF!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'[3]Lap. Real.Angg.'!#REF!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REALISASI BELANJA SEKOLAH
SDN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46125"/>
          <c:w val="0.4435"/>
          <c:h val="0.17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'ANALISIS LRA'!$T$26:$T$31</c:f>
              <c:numCache/>
            </c:numRef>
          </c:cat>
          <c:val>
            <c:numRef>
              <c:f>'ANALISIS LRA'!$U$26:$U$31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REALISASI BELANJA SEKOLAH
SDN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'[3]Lap. Real.Angg.'!#REF!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'[3]Lap. Real.Angg.'!#REF!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Penggunaan Dana Operasional Sekolah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51"/>
          <c:w val="0.35275"/>
          <c:h val="0.2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'ANALISIS LRA'!$E$27:$E$30</c:f>
              <c:strCache/>
            </c:strRef>
          </c:cat>
          <c:val>
            <c:numRef>
              <c:f>'ANALISIS LRA'!$F$27:$F$30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Pertumbuhan Biaya RPS (dalam jutaan rupiah)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'D-2 Pengb'!#REF!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'D-2 Pengb'!#REF!</c:f>
              <c:numCache>
                <c:ptCount val="1"/>
                <c:pt idx="0">
                  <c:v>1</c:v>
                </c:pt>
              </c:numCache>
            </c:numRef>
          </c:val>
        </c:ser>
        <c:axId val="45288561"/>
        <c:axId val="4943866"/>
      </c:bar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Biaya RPS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8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Pertumbuhan Biaya RPS (dalam jutaan rupiah)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'D-2 Oper'!#REF!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'D-2 Oper'!#REF!</c:f>
              <c:numCache>
                <c:ptCount val="1"/>
                <c:pt idx="0">
                  <c:v>1</c:v>
                </c:pt>
              </c:numCache>
            </c:numRef>
          </c:val>
        </c:ser>
        <c:axId val="44494795"/>
        <c:axId val="64908836"/>
      </c:bar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Biaya RPS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609600</xdr:colOff>
      <xdr:row>24</xdr:row>
      <xdr:rowOff>0</xdr:rowOff>
    </xdr:from>
    <xdr:to>
      <xdr:col>23</xdr:col>
      <xdr:colOff>76200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4354175" y="4476750"/>
        <a:ext cx="251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49</xdr:row>
      <xdr:rowOff>85725</xdr:rowOff>
    </xdr:from>
    <xdr:to>
      <xdr:col>11</xdr:col>
      <xdr:colOff>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9477375" y="9372600"/>
        <a:ext cx="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96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609600" y="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total Tabel Penolong
</a:t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37185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3171825" y="0"/>
          <a:ext cx="238125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total D-2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6</xdr:col>
      <xdr:colOff>257175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09600" y="0"/>
        <a:ext cx="281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21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6" name="Chart 8"/>
        <xdr:cNvGraphicFramePr/>
      </xdr:nvGraphicFramePr>
      <xdr:xfrm>
        <a:off x="609600" y="6819900"/>
        <a:ext cx="5886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21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7" name="Chart 9"/>
        <xdr:cNvGraphicFramePr/>
      </xdr:nvGraphicFramePr>
      <xdr:xfrm>
        <a:off x="609600" y="6819900"/>
        <a:ext cx="5886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496050" y="6819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D-5</a:t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6496050" y="6819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D-6, kolom belanja</a:t>
          </a:r>
        </a:p>
      </xdr:txBody>
    </xdr:sp>
    <xdr:clientData/>
  </xdr:twoCellAnchor>
  <xdr:twoCellAnchor>
    <xdr:from>
      <xdr:col>2</xdr:col>
      <xdr:colOff>247650</xdr:colOff>
      <xdr:row>21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10" name="Chart 12"/>
        <xdr:cNvGraphicFramePr/>
      </xdr:nvGraphicFramePr>
      <xdr:xfrm>
        <a:off x="609600" y="6819900"/>
        <a:ext cx="5886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6496050" y="6819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D-5</a:t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496050" y="6819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D-6, kolom belanja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609600</xdr:colOff>
      <xdr:row>75</xdr:row>
      <xdr:rowOff>85725</xdr:rowOff>
    </xdr:from>
    <xdr:to>
      <xdr:col>23</xdr:col>
      <xdr:colOff>76200</xdr:colOff>
      <xdr:row>90</xdr:row>
      <xdr:rowOff>76200</xdr:rowOff>
    </xdr:to>
    <xdr:graphicFrame>
      <xdr:nvGraphicFramePr>
        <xdr:cNvPr id="1" name="Chart 1"/>
        <xdr:cNvGraphicFramePr/>
      </xdr:nvGraphicFramePr>
      <xdr:xfrm>
        <a:off x="14135100" y="15544800"/>
        <a:ext cx="2514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118</xdr:row>
      <xdr:rowOff>85725</xdr:rowOff>
    </xdr:from>
    <xdr:to>
      <xdr:col>11</xdr:col>
      <xdr:colOff>0</xdr:colOff>
      <xdr:row>133</xdr:row>
      <xdr:rowOff>76200</xdr:rowOff>
    </xdr:to>
    <xdr:graphicFrame>
      <xdr:nvGraphicFramePr>
        <xdr:cNvPr id="2" name="Chart 2"/>
        <xdr:cNvGraphicFramePr/>
      </xdr:nvGraphicFramePr>
      <xdr:xfrm>
        <a:off x="9258300" y="23269575"/>
        <a:ext cx="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609600</xdr:colOff>
      <xdr:row>31</xdr:row>
      <xdr:rowOff>85725</xdr:rowOff>
    </xdr:from>
    <xdr:to>
      <xdr:col>23</xdr:col>
      <xdr:colOff>76200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14354175" y="5791200"/>
        <a:ext cx="2514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74</xdr:row>
      <xdr:rowOff>85725</xdr:rowOff>
    </xdr:from>
    <xdr:to>
      <xdr:col>11</xdr:col>
      <xdr:colOff>0</xdr:colOff>
      <xdr:row>89</xdr:row>
      <xdr:rowOff>76200</xdr:rowOff>
    </xdr:to>
    <xdr:graphicFrame>
      <xdr:nvGraphicFramePr>
        <xdr:cNvPr id="2" name="Chart 2"/>
        <xdr:cNvGraphicFramePr/>
      </xdr:nvGraphicFramePr>
      <xdr:xfrm>
        <a:off x="9477375" y="13515975"/>
        <a:ext cx="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31</xdr:row>
      <xdr:rowOff>57150</xdr:rowOff>
    </xdr:from>
    <xdr:to>
      <xdr:col>7</xdr:col>
      <xdr:colOff>371475</xdr:colOff>
      <xdr:row>47</xdr:row>
      <xdr:rowOff>104775</xdr:rowOff>
    </xdr:to>
    <xdr:graphicFrame>
      <xdr:nvGraphicFramePr>
        <xdr:cNvPr id="3" name="Chart 13"/>
        <xdr:cNvGraphicFramePr/>
      </xdr:nvGraphicFramePr>
      <xdr:xfrm>
        <a:off x="1219200" y="5762625"/>
        <a:ext cx="45910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32</xdr:row>
      <xdr:rowOff>19050</xdr:rowOff>
    </xdr:from>
    <xdr:to>
      <xdr:col>15</xdr:col>
      <xdr:colOff>1047750</xdr:colOff>
      <xdr:row>33</xdr:row>
      <xdr:rowOff>104775</xdr:rowOff>
    </xdr:to>
    <xdr:sp>
      <xdr:nvSpPr>
        <xdr:cNvPr id="1" name="Line 5"/>
        <xdr:cNvSpPr>
          <a:spLocks/>
        </xdr:cNvSpPr>
      </xdr:nvSpPr>
      <xdr:spPr>
        <a:xfrm flipH="1">
          <a:off x="8401050" y="5572125"/>
          <a:ext cx="714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133350</xdr:rowOff>
    </xdr:from>
    <xdr:to>
      <xdr:col>15</xdr:col>
      <xdr:colOff>295275</xdr:colOff>
      <xdr:row>34</xdr:row>
      <xdr:rowOff>66675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8067675" y="5686425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272</xdr:row>
      <xdr:rowOff>0</xdr:rowOff>
    </xdr:from>
    <xdr:to>
      <xdr:col>8</xdr:col>
      <xdr:colOff>466725</xdr:colOff>
      <xdr:row>272</xdr:row>
      <xdr:rowOff>0</xdr:rowOff>
    </xdr:to>
    <xdr:graphicFrame>
      <xdr:nvGraphicFramePr>
        <xdr:cNvPr id="1" name="Chart 1"/>
        <xdr:cNvGraphicFramePr/>
      </xdr:nvGraphicFramePr>
      <xdr:xfrm>
        <a:off x="781050" y="56959500"/>
        <a:ext cx="679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271</xdr:row>
      <xdr:rowOff>200025</xdr:rowOff>
    </xdr:from>
    <xdr:to>
      <xdr:col>10</xdr:col>
      <xdr:colOff>0</xdr:colOff>
      <xdr:row>271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01050" y="5694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D-5</a:t>
          </a:r>
        </a:p>
      </xdr:txBody>
    </xdr:sp>
    <xdr:clientData/>
  </xdr:twoCellAnchor>
  <xdr:twoCellAnchor>
    <xdr:from>
      <xdr:col>8</xdr:col>
      <xdr:colOff>0</xdr:colOff>
      <xdr:row>271</xdr:row>
      <xdr:rowOff>200025</xdr:rowOff>
    </xdr:from>
    <xdr:to>
      <xdr:col>8</xdr:col>
      <xdr:colOff>66675</xdr:colOff>
      <xdr:row>271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05650" y="56949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D-6, kolom belanja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32</xdr:row>
      <xdr:rowOff>0</xdr:rowOff>
    </xdr:from>
    <xdr:to>
      <xdr:col>8</xdr:col>
      <xdr:colOff>466725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81050" y="6286500"/>
        <a:ext cx="473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32</xdr:row>
      <xdr:rowOff>9525</xdr:rowOff>
    </xdr:from>
    <xdr:to>
      <xdr:col>10</xdr:col>
      <xdr:colOff>0</xdr:colOff>
      <xdr:row>32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276975" y="6296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D-5</a:t>
          </a:r>
        </a:p>
      </xdr:txBody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66675</xdr:colOff>
      <xdr:row>32</xdr:row>
      <xdr:rowOff>9525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048250" y="62960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D-6, kolom belanja</a:t>
          </a:r>
        </a:p>
      </xdr:txBody>
    </xdr:sp>
    <xdr:clientData/>
  </xdr:twoCellAnchor>
  <xdr:twoCellAnchor>
    <xdr:from>
      <xdr:col>8</xdr:col>
      <xdr:colOff>171450</xdr:colOff>
      <xdr:row>32</xdr:row>
      <xdr:rowOff>0</xdr:rowOff>
    </xdr:from>
    <xdr:to>
      <xdr:col>9</xdr:col>
      <xdr:colOff>85725</xdr:colOff>
      <xdr:row>33</xdr:row>
      <xdr:rowOff>19050</xdr:rowOff>
    </xdr:to>
    <xdr:sp>
      <xdr:nvSpPr>
        <xdr:cNvPr id="4" name="Line 26"/>
        <xdr:cNvSpPr>
          <a:spLocks/>
        </xdr:cNvSpPr>
      </xdr:nvSpPr>
      <xdr:spPr>
        <a:xfrm>
          <a:off x="5219700" y="6286500"/>
          <a:ext cx="638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28</xdr:row>
      <xdr:rowOff>0</xdr:rowOff>
    </xdr:from>
    <xdr:to>
      <xdr:col>4</xdr:col>
      <xdr:colOff>0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2362200" y="5781675"/>
        <a:ext cx="217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0</xdr:colOff>
      <xdr:row>31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533900" y="59721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D-5 kolom pendapatan</a:t>
          </a:r>
        </a:p>
      </xdr:txBody>
    </xdr:sp>
    <xdr:clientData/>
  </xdr:twoCellAnchor>
  <xdr:twoCellAnchor>
    <xdr:from>
      <xdr:col>3</xdr:col>
      <xdr:colOff>1181100</xdr:colOff>
      <xdr:row>28</xdr:row>
      <xdr:rowOff>0</xdr:rowOff>
    </xdr:from>
    <xdr:to>
      <xdr:col>4</xdr:col>
      <xdr:colOff>0</xdr:colOff>
      <xdr:row>29</xdr:row>
      <xdr:rowOff>152400</xdr:rowOff>
    </xdr:to>
    <xdr:sp>
      <xdr:nvSpPr>
        <xdr:cNvPr id="3" name="Line 10"/>
        <xdr:cNvSpPr>
          <a:spLocks/>
        </xdr:cNvSpPr>
      </xdr:nvSpPr>
      <xdr:spPr>
        <a:xfrm>
          <a:off x="4419600" y="5781675"/>
          <a:ext cx="114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167</xdr:row>
      <xdr:rowOff>0</xdr:rowOff>
    </xdr:from>
    <xdr:to>
      <xdr:col>3</xdr:col>
      <xdr:colOff>152400</xdr:colOff>
      <xdr:row>168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2809875" y="41100375"/>
          <a:ext cx="387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1657350</xdr:colOff>
      <xdr:row>167</xdr:row>
      <xdr:rowOff>142875</xdr:rowOff>
    </xdr:from>
    <xdr:to>
      <xdr:col>2</xdr:col>
      <xdr:colOff>1657350</xdr:colOff>
      <xdr:row>169</xdr:row>
      <xdr:rowOff>123825</xdr:rowOff>
    </xdr:to>
    <xdr:sp>
      <xdr:nvSpPr>
        <xdr:cNvPr id="2" name="Oval 2"/>
        <xdr:cNvSpPr>
          <a:spLocks/>
        </xdr:cNvSpPr>
      </xdr:nvSpPr>
      <xdr:spPr>
        <a:xfrm>
          <a:off x="2276475" y="41243250"/>
          <a:ext cx="0" cy="3714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D-2</a:t>
          </a:r>
        </a:p>
      </xdr:txBody>
    </xdr:sp>
    <xdr:clientData/>
  </xdr:twoCellAnchor>
  <xdr:twoCellAnchor>
    <xdr:from>
      <xdr:col>3</xdr:col>
      <xdr:colOff>409575</xdr:colOff>
      <xdr:row>167</xdr:row>
      <xdr:rowOff>9525</xdr:rowOff>
    </xdr:from>
    <xdr:to>
      <xdr:col>3</xdr:col>
      <xdr:colOff>676275</xdr:colOff>
      <xdr:row>168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43725" y="41109900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167</xdr:row>
      <xdr:rowOff>47625</xdr:rowOff>
    </xdr:from>
    <xdr:to>
      <xdr:col>4</xdr:col>
      <xdr:colOff>504825</xdr:colOff>
      <xdr:row>168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7734300" y="41148000"/>
          <a:ext cx="200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168</xdr:row>
      <xdr:rowOff>38100</xdr:rowOff>
    </xdr:from>
    <xdr:to>
      <xdr:col>4</xdr:col>
      <xdr:colOff>295275</xdr:colOff>
      <xdr:row>170</xdr:row>
      <xdr:rowOff>123825</xdr:rowOff>
    </xdr:to>
    <xdr:sp>
      <xdr:nvSpPr>
        <xdr:cNvPr id="5" name="Oval 5"/>
        <xdr:cNvSpPr>
          <a:spLocks/>
        </xdr:cNvSpPr>
      </xdr:nvSpPr>
      <xdr:spPr>
        <a:xfrm>
          <a:off x="7267575" y="41367075"/>
          <a:ext cx="457200" cy="4095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168</xdr:row>
      <xdr:rowOff>114300</xdr:rowOff>
    </xdr:from>
    <xdr:to>
      <xdr:col>4</xdr:col>
      <xdr:colOff>219075</xdr:colOff>
      <xdr:row>169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353300" y="4144327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=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40</xdr:row>
      <xdr:rowOff>0</xdr:rowOff>
    </xdr:from>
    <xdr:to>
      <xdr:col>7</xdr:col>
      <xdr:colOff>514350</xdr:colOff>
      <xdr:row>40</xdr:row>
      <xdr:rowOff>0</xdr:rowOff>
    </xdr:to>
    <xdr:graphicFrame>
      <xdr:nvGraphicFramePr>
        <xdr:cNvPr id="1" name="Chart 7"/>
        <xdr:cNvGraphicFramePr/>
      </xdr:nvGraphicFramePr>
      <xdr:xfrm>
        <a:off x="2886075" y="7105650"/>
        <a:ext cx="528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KS%20pasuruan%209-11%20Nopember%202009\Tahap%204%20RKS-M\Manual%20Tahap%20IV%2012-07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KS%20pasuruan%209-11%20Nopember%202009\Tahap%204%20RKS-M\Manual%20Tahap%20IV%20uji%20coba-SM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KS%20pasuruan%209-11%20Nopember%202009\Tahap%204%20RKS-M\Manual%20Tahap%20IV%2019-5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EV "/>
      <sheetName val="MUTKHIR"/>
      <sheetName val="D-1 BiSat"/>
      <sheetName val="D-2 a RenYa"/>
      <sheetName val="D-2 b RenYa"/>
      <sheetName val="Penolong"/>
      <sheetName val="D-3 ReDanya"/>
      <sheetName val="D-4 RAPBS SD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.1 "/>
      <sheetName val="rincian biaya"/>
      <sheetName val="D.2"/>
      <sheetName val="D.3"/>
      <sheetName val="D.4"/>
      <sheetName val="RKAS RINCI"/>
    </sheetNames>
    <sheetDataSet>
      <sheetData sheetId="1">
        <row r="21">
          <cell r="P21">
            <v>1300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. Real.Angg."/>
      <sheetName val="MUTKHIR"/>
      <sheetName val="D-1, D-2 DafYa"/>
      <sheetName val="D-3 RenYa"/>
      <sheetName val="D-4 PerDa SDN"/>
      <sheetName val="D-5 RenDan"/>
      <sheetName val="D-6 RAPBS SD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113"/>
  <sheetViews>
    <sheetView zoomScalePageLayoutView="0" workbookViewId="0" topLeftCell="B7">
      <selection activeCell="D27" sqref="D27"/>
    </sheetView>
  </sheetViews>
  <sheetFormatPr defaultColWidth="9.140625" defaultRowHeight="12.75"/>
  <cols>
    <col min="1" max="2" width="2.7109375" style="0" customWidth="1"/>
    <col min="3" max="3" width="5.8515625" style="0" customWidth="1"/>
    <col min="4" max="4" width="6.00390625" style="0" customWidth="1"/>
    <col min="5" max="5" width="33.7109375" style="0" customWidth="1"/>
    <col min="6" max="7" width="15.28125" style="0" customWidth="1"/>
    <col min="8" max="8" width="16.28125" style="0" customWidth="1"/>
    <col min="9" max="9" width="18.00390625" style="0" customWidth="1"/>
    <col min="10" max="10" width="14.421875" style="0" customWidth="1"/>
    <col min="11" max="11" width="11.8515625" style="0" customWidth="1"/>
  </cols>
  <sheetData>
    <row r="1" spans="4:10" ht="12.75" customHeight="1">
      <c r="D1" s="568" t="s">
        <v>393</v>
      </c>
      <c r="E1" s="569"/>
      <c r="F1" s="569"/>
      <c r="G1" s="569"/>
      <c r="H1" s="569"/>
      <c r="I1" s="569"/>
      <c r="J1" s="569"/>
    </row>
    <row r="2" spans="4:10" ht="12.75">
      <c r="D2" s="569"/>
      <c r="E2" s="569"/>
      <c r="F2" s="569"/>
      <c r="G2" s="569"/>
      <c r="H2" s="569"/>
      <c r="I2" s="569"/>
      <c r="J2" s="569"/>
    </row>
    <row r="5" ht="18.75">
      <c r="D5" s="76" t="s">
        <v>297</v>
      </c>
    </row>
    <row r="7" ht="15">
      <c r="D7" s="69" t="s">
        <v>468</v>
      </c>
    </row>
    <row r="8" spans="4:10" ht="15">
      <c r="D8" s="11" t="s">
        <v>314</v>
      </c>
      <c r="E8" s="11"/>
      <c r="F8" s="11"/>
      <c r="G8" s="11"/>
      <c r="H8" s="11"/>
      <c r="I8" s="11"/>
      <c r="J8" s="11"/>
    </row>
    <row r="9" spans="4:10" ht="15">
      <c r="D9" s="11" t="s">
        <v>315</v>
      </c>
      <c r="E9" s="11"/>
      <c r="F9" s="11"/>
      <c r="G9" s="11"/>
      <c r="H9" s="11"/>
      <c r="I9" s="11"/>
      <c r="J9" s="11"/>
    </row>
    <row r="10" spans="4:10" ht="15">
      <c r="D10" s="11" t="s">
        <v>469</v>
      </c>
      <c r="E10" s="11"/>
      <c r="F10" s="11"/>
      <c r="G10" s="11"/>
      <c r="H10" s="11"/>
      <c r="I10" s="11"/>
      <c r="J10" s="11"/>
    </row>
    <row r="11" spans="4:10" ht="15">
      <c r="D11" s="11" t="s">
        <v>399</v>
      </c>
      <c r="E11" s="11"/>
      <c r="F11" s="11"/>
      <c r="G11" s="11"/>
      <c r="H11" s="11"/>
      <c r="I11" s="11"/>
      <c r="J11" s="11"/>
    </row>
    <row r="12" spans="4:10" ht="15">
      <c r="D12" s="11"/>
      <c r="E12" s="11"/>
      <c r="F12" s="11"/>
      <c r="G12" s="11"/>
      <c r="H12" s="11"/>
      <c r="I12" s="11"/>
      <c r="J12" s="11"/>
    </row>
    <row r="13" spans="4:10" ht="15">
      <c r="D13" s="66" t="s">
        <v>394</v>
      </c>
      <c r="E13" s="11"/>
      <c r="F13" s="11"/>
      <c r="G13" s="11"/>
      <c r="H13" s="11"/>
      <c r="I13" s="11"/>
      <c r="J13" s="11"/>
    </row>
    <row r="14" spans="4:10" ht="15">
      <c r="D14" s="11"/>
      <c r="E14" s="11"/>
      <c r="F14" s="11"/>
      <c r="G14" s="11"/>
      <c r="H14" s="11"/>
      <c r="I14" s="11"/>
      <c r="J14" s="11"/>
    </row>
    <row r="15" spans="4:10" ht="15">
      <c r="D15" s="11" t="s">
        <v>472</v>
      </c>
      <c r="E15" s="11"/>
      <c r="F15" s="11"/>
      <c r="G15" s="11"/>
      <c r="H15" s="11"/>
      <c r="I15" s="11"/>
      <c r="J15" s="11"/>
    </row>
    <row r="16" spans="4:10" ht="15">
      <c r="D16" s="11"/>
      <c r="E16" s="11" t="s">
        <v>395</v>
      </c>
      <c r="F16" s="11"/>
      <c r="G16" s="11"/>
      <c r="H16" s="11"/>
      <c r="I16" s="11"/>
      <c r="J16" s="11"/>
    </row>
    <row r="17" spans="4:10" ht="15">
      <c r="D17" s="11" t="s">
        <v>470</v>
      </c>
      <c r="E17" s="11"/>
      <c r="F17" s="11"/>
      <c r="G17" s="11"/>
      <c r="H17" s="11"/>
      <c r="I17" s="11"/>
      <c r="J17" s="11"/>
    </row>
    <row r="18" spans="4:10" ht="15">
      <c r="D18" s="11" t="s">
        <v>471</v>
      </c>
      <c r="E18" s="11"/>
      <c r="F18" s="11"/>
      <c r="G18" s="11"/>
      <c r="H18" s="11"/>
      <c r="I18" s="11"/>
      <c r="J18" s="11"/>
    </row>
    <row r="19" spans="4:10" ht="15">
      <c r="D19" s="11" t="s">
        <v>396</v>
      </c>
      <c r="E19" s="11"/>
      <c r="F19" s="11"/>
      <c r="G19" s="11"/>
      <c r="H19" s="11"/>
      <c r="I19" s="11"/>
      <c r="J19" s="11"/>
    </row>
    <row r="20" spans="4:10" ht="15">
      <c r="D20" s="11"/>
      <c r="E20" s="11" t="s">
        <v>397</v>
      </c>
      <c r="F20" s="11"/>
      <c r="G20" s="11"/>
      <c r="H20" s="11"/>
      <c r="I20" s="11"/>
      <c r="J20" s="11"/>
    </row>
    <row r="21" spans="4:10" ht="15">
      <c r="D21" s="11"/>
      <c r="E21" s="11" t="s">
        <v>398</v>
      </c>
      <c r="F21" s="11"/>
      <c r="G21" s="11"/>
      <c r="H21" s="11"/>
      <c r="I21" s="11"/>
      <c r="J21" s="11"/>
    </row>
    <row r="22" spans="4:10" ht="15">
      <c r="D22" s="11" t="s">
        <v>586</v>
      </c>
      <c r="E22" s="11"/>
      <c r="F22" s="11"/>
      <c r="G22" s="11"/>
      <c r="H22" s="11"/>
      <c r="I22" s="11"/>
      <c r="J22" s="11"/>
    </row>
    <row r="23" spans="4:10" ht="15">
      <c r="D23" s="11" t="s">
        <v>587</v>
      </c>
      <c r="E23" s="11"/>
      <c r="F23" s="11"/>
      <c r="G23" s="11"/>
      <c r="H23" s="11"/>
      <c r="I23" s="11"/>
      <c r="J23" s="11"/>
    </row>
    <row r="24" spans="4:10" ht="15">
      <c r="D24" s="11" t="s">
        <v>588</v>
      </c>
      <c r="E24" s="11"/>
      <c r="F24" s="11"/>
      <c r="G24" s="11"/>
      <c r="H24" s="11"/>
      <c r="I24" s="11"/>
      <c r="J24" s="11"/>
    </row>
    <row r="28" ht="16.5" customHeight="1"/>
    <row r="29" spans="4:10" ht="15">
      <c r="D29" s="11"/>
      <c r="E29" s="11"/>
      <c r="F29" s="11"/>
      <c r="G29" s="11"/>
      <c r="H29" s="11"/>
      <c r="I29" s="11"/>
      <c r="J29" s="11"/>
    </row>
    <row r="30" spans="4:10" ht="15">
      <c r="D30" s="11"/>
      <c r="E30" s="11"/>
      <c r="F30" s="11"/>
      <c r="G30" s="11"/>
      <c r="H30" s="11"/>
      <c r="I30" s="11"/>
      <c r="J30" s="11"/>
    </row>
    <row r="31" spans="4:10" ht="15">
      <c r="D31" s="11"/>
      <c r="E31" s="11"/>
      <c r="F31" s="11"/>
      <c r="G31" s="11"/>
      <c r="H31" s="11"/>
      <c r="I31" s="11"/>
      <c r="J31" s="11"/>
    </row>
    <row r="32" spans="4:10" ht="15">
      <c r="D32" s="11"/>
      <c r="E32" s="11"/>
      <c r="F32" s="11"/>
      <c r="G32" s="11"/>
      <c r="H32" s="11"/>
      <c r="I32" s="11"/>
      <c r="J32" s="11"/>
    </row>
    <row r="33" spans="4:10" ht="15">
      <c r="D33" s="11"/>
      <c r="E33" s="11"/>
      <c r="F33" s="11"/>
      <c r="G33" s="11"/>
      <c r="H33" s="11"/>
      <c r="I33" s="11"/>
      <c r="J33" s="11"/>
    </row>
    <row r="34" spans="4:10" ht="15">
      <c r="D34" s="11"/>
      <c r="E34" s="11"/>
      <c r="F34" s="11"/>
      <c r="G34" s="11"/>
      <c r="H34" s="11"/>
      <c r="I34" s="11"/>
      <c r="J34" s="11"/>
    </row>
    <row r="35" spans="4:10" ht="15">
      <c r="D35" s="11"/>
      <c r="E35" s="11"/>
      <c r="F35" s="11"/>
      <c r="G35" s="11"/>
      <c r="H35" s="11"/>
      <c r="I35" s="11"/>
      <c r="J35" s="11"/>
    </row>
    <row r="36" spans="4:10" ht="15">
      <c r="D36" s="11"/>
      <c r="E36" s="11"/>
      <c r="F36" s="11"/>
      <c r="G36" s="11"/>
      <c r="H36" s="11"/>
      <c r="I36" s="11"/>
      <c r="J36" s="11"/>
    </row>
    <row r="37" spans="4:10" ht="15.75" customHeight="1">
      <c r="D37" s="11"/>
      <c r="E37" s="11"/>
      <c r="F37" s="11"/>
      <c r="G37" s="11"/>
      <c r="H37" s="11"/>
      <c r="I37" s="11"/>
      <c r="J37" s="11"/>
    </row>
    <row r="38" spans="4:10" ht="15.75" customHeight="1">
      <c r="D38" s="11"/>
      <c r="E38" s="11"/>
      <c r="F38" s="11"/>
      <c r="G38" s="11"/>
      <c r="H38" s="11"/>
      <c r="I38" s="11"/>
      <c r="J38" s="11"/>
    </row>
    <row r="39" spans="4:10" ht="15.75" customHeight="1">
      <c r="D39" s="11"/>
      <c r="E39" s="11"/>
      <c r="F39" s="11"/>
      <c r="G39" s="11"/>
      <c r="H39" s="11"/>
      <c r="I39" s="11"/>
      <c r="J39" s="11"/>
    </row>
    <row r="40" spans="4:10" ht="15.75" customHeight="1">
      <c r="D40" s="11"/>
      <c r="E40" s="11"/>
      <c r="F40" s="11"/>
      <c r="G40" s="11"/>
      <c r="H40" s="11"/>
      <c r="I40" s="11"/>
      <c r="J40" s="11"/>
    </row>
    <row r="41" spans="4:10" ht="15">
      <c r="D41" s="11"/>
      <c r="E41" s="11"/>
      <c r="F41" s="11"/>
      <c r="G41" s="11"/>
      <c r="H41" s="11"/>
      <c r="I41" s="11"/>
      <c r="J41" s="11"/>
    </row>
    <row r="42" spans="4:10" ht="15">
      <c r="D42" s="11"/>
      <c r="E42" s="11"/>
      <c r="F42" s="11"/>
      <c r="G42" s="11"/>
      <c r="H42" s="11"/>
      <c r="I42" s="11"/>
      <c r="J42" s="11"/>
    </row>
    <row r="43" spans="4:10" ht="16.5" customHeight="1">
      <c r="D43" s="11"/>
      <c r="E43" s="11"/>
      <c r="F43" s="11"/>
      <c r="G43" s="11"/>
      <c r="H43" s="11"/>
      <c r="I43" s="11"/>
      <c r="J43" s="11"/>
    </row>
    <row r="44" spans="4:10" ht="15">
      <c r="D44" s="11"/>
      <c r="E44" s="11"/>
      <c r="F44" s="11"/>
      <c r="G44" s="11"/>
      <c r="H44" s="11"/>
      <c r="I44" s="11"/>
      <c r="J44" s="11"/>
    </row>
    <row r="45" spans="4:10" ht="15">
      <c r="D45" s="11"/>
      <c r="E45" s="11"/>
      <c r="F45" s="11"/>
      <c r="G45" s="11"/>
      <c r="H45" s="11"/>
      <c r="I45" s="11"/>
      <c r="J45" s="11"/>
    </row>
    <row r="46" spans="4:10" ht="15">
      <c r="D46" s="11"/>
      <c r="E46" s="11"/>
      <c r="F46" s="11"/>
      <c r="G46" s="11"/>
      <c r="H46" s="11"/>
      <c r="I46" s="11"/>
      <c r="J46" s="11"/>
    </row>
    <row r="47" spans="4:10" ht="15">
      <c r="D47" s="11"/>
      <c r="E47" s="11"/>
      <c r="F47" s="11"/>
      <c r="G47" s="11"/>
      <c r="H47" s="11"/>
      <c r="I47" s="11"/>
      <c r="J47" s="11"/>
    </row>
    <row r="48" spans="4:10" ht="19.5" customHeight="1">
      <c r="D48" s="11"/>
      <c r="E48" s="11"/>
      <c r="F48" s="11"/>
      <c r="G48" s="11"/>
      <c r="H48" s="11"/>
      <c r="I48" s="11"/>
      <c r="J48" s="11"/>
    </row>
    <row r="49" spans="4:10" ht="15">
      <c r="D49" s="11"/>
      <c r="E49" s="11"/>
      <c r="F49" s="11"/>
      <c r="G49" s="11"/>
      <c r="H49" s="11"/>
      <c r="I49" s="11"/>
      <c r="J49" s="11"/>
    </row>
    <row r="50" spans="4:10" ht="15">
      <c r="D50" s="11"/>
      <c r="E50" s="11"/>
      <c r="F50" s="11"/>
      <c r="G50" s="11"/>
      <c r="H50" s="11"/>
      <c r="I50" s="11"/>
      <c r="J50" s="11"/>
    </row>
    <row r="51" spans="4:10" ht="15">
      <c r="D51" s="11"/>
      <c r="E51" s="11"/>
      <c r="F51" s="11"/>
      <c r="G51" s="11"/>
      <c r="H51" s="11"/>
      <c r="I51" s="11"/>
      <c r="J51" s="11"/>
    </row>
    <row r="52" spans="4:10" ht="15">
      <c r="D52" s="11"/>
      <c r="E52" s="11"/>
      <c r="F52" s="11"/>
      <c r="G52" s="11"/>
      <c r="H52" s="11"/>
      <c r="I52" s="11"/>
      <c r="J52" s="11"/>
    </row>
    <row r="53" spans="4:10" ht="17.25" customHeight="1">
      <c r="D53" s="11"/>
      <c r="E53" s="11"/>
      <c r="F53" s="11"/>
      <c r="G53" s="11"/>
      <c r="H53" s="11"/>
      <c r="I53" s="11"/>
      <c r="J53" s="11"/>
    </row>
    <row r="54" spans="4:10" ht="18.75" customHeight="1">
      <c r="D54" s="11"/>
      <c r="E54" s="11"/>
      <c r="F54" s="11"/>
      <c r="G54" s="11"/>
      <c r="H54" s="11"/>
      <c r="I54" s="11"/>
      <c r="J54" s="11"/>
    </row>
    <row r="55" spans="4:10" ht="15">
      <c r="D55" s="11"/>
      <c r="E55" s="11"/>
      <c r="F55" s="11"/>
      <c r="G55" s="11"/>
      <c r="H55" s="11"/>
      <c r="I55" s="11"/>
      <c r="J55" s="11"/>
    </row>
    <row r="56" spans="4:10" ht="21" customHeight="1">
      <c r="D56" s="11"/>
      <c r="E56" s="11"/>
      <c r="F56" s="11"/>
      <c r="G56" s="11"/>
      <c r="H56" s="11"/>
      <c r="I56" s="11"/>
      <c r="J56" s="11"/>
    </row>
    <row r="57" spans="4:10" ht="15">
      <c r="D57" s="11"/>
      <c r="E57" s="11"/>
      <c r="F57" s="11"/>
      <c r="G57" s="11"/>
      <c r="H57" s="11"/>
      <c r="I57" s="11"/>
      <c r="J57" s="11"/>
    </row>
    <row r="58" spans="4:10" ht="15">
      <c r="D58" s="11"/>
      <c r="E58" s="11"/>
      <c r="F58" s="11"/>
      <c r="G58" s="11"/>
      <c r="H58" s="11"/>
      <c r="I58" s="11"/>
      <c r="J58" s="11"/>
    </row>
    <row r="59" spans="4:10" ht="15">
      <c r="D59" s="11"/>
      <c r="E59" s="11"/>
      <c r="F59" s="11"/>
      <c r="G59" s="11"/>
      <c r="H59" s="11"/>
      <c r="I59" s="11"/>
      <c r="J59" s="11"/>
    </row>
    <row r="60" spans="4:10" ht="15">
      <c r="D60" s="11"/>
      <c r="E60" s="11"/>
      <c r="F60" s="11"/>
      <c r="G60" s="11"/>
      <c r="H60" s="11"/>
      <c r="I60" s="11"/>
      <c r="J60" s="11"/>
    </row>
    <row r="61" spans="4:10" ht="15">
      <c r="D61" s="11"/>
      <c r="E61" s="11"/>
      <c r="F61" s="11"/>
      <c r="G61" s="11"/>
      <c r="H61" s="11"/>
      <c r="I61" s="11"/>
      <c r="J61" s="11"/>
    </row>
    <row r="62" spans="4:10" ht="18.75" customHeight="1">
      <c r="D62" s="11"/>
      <c r="E62" s="11"/>
      <c r="F62" s="11"/>
      <c r="G62" s="11"/>
      <c r="H62" s="11"/>
      <c r="I62" s="11"/>
      <c r="J62" s="11"/>
    </row>
    <row r="63" spans="4:10" ht="20.25" customHeight="1">
      <c r="D63" s="11"/>
      <c r="E63" s="11"/>
      <c r="F63" s="11"/>
      <c r="G63" s="11"/>
      <c r="H63" s="11"/>
      <c r="I63" s="11"/>
      <c r="J63" s="11"/>
    </row>
    <row r="64" spans="4:10" ht="15">
      <c r="D64" s="11"/>
      <c r="E64" s="11"/>
      <c r="F64" s="11"/>
      <c r="G64" s="11"/>
      <c r="H64" s="11"/>
      <c r="I64" s="11"/>
      <c r="J64" s="11"/>
    </row>
    <row r="65" spans="4:10" ht="15">
      <c r="D65" s="11"/>
      <c r="E65" s="11"/>
      <c r="F65" s="11"/>
      <c r="G65" s="11"/>
      <c r="H65" s="11"/>
      <c r="I65" s="11"/>
      <c r="J65" s="11"/>
    </row>
    <row r="66" spans="4:10" ht="15">
      <c r="D66" s="11"/>
      <c r="E66" s="11"/>
      <c r="F66" s="11"/>
      <c r="G66" s="11"/>
      <c r="H66" s="11"/>
      <c r="I66" s="11"/>
      <c r="J66" s="11"/>
    </row>
    <row r="67" spans="4:10" ht="18.75" customHeight="1">
      <c r="D67" s="11"/>
      <c r="E67" s="11"/>
      <c r="F67" s="11"/>
      <c r="G67" s="11"/>
      <c r="H67" s="11"/>
      <c r="I67" s="11"/>
      <c r="J67" s="11"/>
    </row>
    <row r="68" spans="4:10" ht="20.25" customHeight="1">
      <c r="D68" s="11"/>
      <c r="E68" s="11"/>
      <c r="F68" s="11"/>
      <c r="G68" s="11"/>
      <c r="H68" s="11"/>
      <c r="I68" s="11"/>
      <c r="J68" s="11"/>
    </row>
    <row r="69" spans="4:10" ht="15">
      <c r="D69" s="11"/>
      <c r="E69" s="11"/>
      <c r="F69" s="11"/>
      <c r="G69" s="11"/>
      <c r="H69" s="11"/>
      <c r="I69" s="11"/>
      <c r="J69" s="11"/>
    </row>
    <row r="70" spans="4:10" ht="15">
      <c r="D70" s="11"/>
      <c r="E70" s="11"/>
      <c r="F70" s="11"/>
      <c r="G70" s="11"/>
      <c r="H70" s="11"/>
      <c r="I70" s="11"/>
      <c r="J70" s="11"/>
    </row>
    <row r="71" spans="4:10" ht="16.5" customHeight="1">
      <c r="D71" s="11"/>
      <c r="E71" s="11"/>
      <c r="F71" s="11"/>
      <c r="G71" s="11"/>
      <c r="H71" s="11"/>
      <c r="I71" s="11"/>
      <c r="J71" s="11"/>
    </row>
    <row r="72" spans="4:10" ht="15">
      <c r="D72" s="11"/>
      <c r="E72" s="11"/>
      <c r="F72" s="11"/>
      <c r="G72" s="11"/>
      <c r="H72" s="11"/>
      <c r="I72" s="11"/>
      <c r="J72" s="11"/>
    </row>
    <row r="73" spans="4:10" ht="15.75" customHeight="1">
      <c r="D73" s="11"/>
      <c r="E73" s="11"/>
      <c r="F73" s="11"/>
      <c r="G73" s="11"/>
      <c r="H73" s="11"/>
      <c r="I73" s="11"/>
      <c r="J73" s="11"/>
    </row>
    <row r="74" spans="4:10" ht="15.75" customHeight="1">
      <c r="D74" s="11"/>
      <c r="E74" s="11"/>
      <c r="F74" s="11"/>
      <c r="G74" s="11"/>
      <c r="H74" s="11"/>
      <c r="I74" s="11"/>
      <c r="J74" s="11"/>
    </row>
    <row r="75" spans="4:10" ht="15.75" customHeight="1">
      <c r="D75" s="11"/>
      <c r="E75" s="11"/>
      <c r="F75" s="11"/>
      <c r="G75" s="11"/>
      <c r="H75" s="11"/>
      <c r="I75" s="11"/>
      <c r="J75" s="11"/>
    </row>
    <row r="76" spans="4:10" ht="15.75" customHeight="1">
      <c r="D76" s="11"/>
      <c r="E76" s="11"/>
      <c r="F76" s="11"/>
      <c r="G76" s="11"/>
      <c r="H76" s="11"/>
      <c r="I76" s="11"/>
      <c r="J76" s="11"/>
    </row>
    <row r="77" spans="4:10" ht="15">
      <c r="D77" s="11"/>
      <c r="E77" s="11"/>
      <c r="F77" s="11"/>
      <c r="G77" s="11"/>
      <c r="H77" s="11"/>
      <c r="I77" s="11"/>
      <c r="J77" s="11"/>
    </row>
    <row r="78" spans="4:10" ht="6.75" customHeight="1">
      <c r="D78" s="11"/>
      <c r="E78" s="11"/>
      <c r="F78" s="11"/>
      <c r="G78" s="11"/>
      <c r="H78" s="11"/>
      <c r="I78" s="11"/>
      <c r="J78" s="11"/>
    </row>
    <row r="79" spans="4:10" ht="12.75" customHeight="1">
      <c r="D79" s="11"/>
      <c r="E79" s="11"/>
      <c r="F79" s="11"/>
      <c r="G79" s="11"/>
      <c r="H79" s="11"/>
      <c r="I79" s="11"/>
      <c r="J79" s="11"/>
    </row>
    <row r="80" spans="4:10" ht="19.5" customHeight="1">
      <c r="D80" s="11"/>
      <c r="E80" s="11"/>
      <c r="F80" s="11"/>
      <c r="G80" s="11"/>
      <c r="H80" s="11"/>
      <c r="I80" s="11"/>
      <c r="J80" s="11"/>
    </row>
    <row r="81" spans="4:11" ht="25.5" customHeight="1">
      <c r="D81" s="11"/>
      <c r="E81" s="11"/>
      <c r="F81" s="11"/>
      <c r="G81" s="11"/>
      <c r="H81" s="11"/>
      <c r="I81" s="11"/>
      <c r="J81" s="11"/>
      <c r="K81" s="10"/>
    </row>
    <row r="82" spans="4:11" ht="17.25" customHeight="1">
      <c r="D82" s="11"/>
      <c r="E82" s="11"/>
      <c r="F82" s="11"/>
      <c r="G82" s="11"/>
      <c r="H82" s="11"/>
      <c r="I82" s="11"/>
      <c r="J82" s="11"/>
      <c r="K82" s="10"/>
    </row>
    <row r="83" spans="4:11" ht="20.25" customHeight="1">
      <c r="D83" s="11"/>
      <c r="E83" s="11"/>
      <c r="F83" s="11"/>
      <c r="G83" s="11"/>
      <c r="H83" s="11"/>
      <c r="I83" s="11"/>
      <c r="J83" s="11"/>
      <c r="K83" s="10"/>
    </row>
    <row r="84" spans="4:11" ht="18" customHeight="1">
      <c r="D84" s="11"/>
      <c r="E84" s="11"/>
      <c r="F84" s="11"/>
      <c r="G84" s="11"/>
      <c r="H84" s="11"/>
      <c r="I84" s="11"/>
      <c r="J84" s="11"/>
      <c r="K84" s="10"/>
    </row>
    <row r="85" spans="4:11" ht="15">
      <c r="D85" s="11"/>
      <c r="E85" s="11"/>
      <c r="F85" s="11"/>
      <c r="G85" s="11"/>
      <c r="H85" s="11"/>
      <c r="I85" s="11"/>
      <c r="J85" s="11"/>
      <c r="K85" s="10"/>
    </row>
    <row r="86" spans="4:11" ht="15" customHeight="1">
      <c r="D86" s="11"/>
      <c r="E86" s="11"/>
      <c r="F86" s="11"/>
      <c r="G86" s="11"/>
      <c r="H86" s="11"/>
      <c r="I86" s="11"/>
      <c r="J86" s="11"/>
      <c r="K86" s="10"/>
    </row>
    <row r="87" spans="4:11" ht="19.5" customHeight="1">
      <c r="D87" s="11"/>
      <c r="E87" s="11"/>
      <c r="F87" s="11"/>
      <c r="G87" s="11"/>
      <c r="H87" s="11"/>
      <c r="I87" s="11"/>
      <c r="J87" s="11"/>
      <c r="K87" s="10"/>
    </row>
    <row r="88" spans="4:11" ht="18.75" customHeight="1">
      <c r="D88" s="11"/>
      <c r="E88" s="11"/>
      <c r="F88" s="11"/>
      <c r="G88" s="11"/>
      <c r="H88" s="11"/>
      <c r="I88" s="11"/>
      <c r="J88" s="11"/>
      <c r="K88" s="10"/>
    </row>
    <row r="89" spans="4:11" ht="21.75" customHeight="1">
      <c r="D89" s="11"/>
      <c r="E89" s="11"/>
      <c r="F89" s="11"/>
      <c r="G89" s="11"/>
      <c r="H89" s="11"/>
      <c r="I89" s="11"/>
      <c r="J89" s="11"/>
      <c r="K89" s="10"/>
    </row>
    <row r="90" spans="4:11" ht="20.25" customHeight="1">
      <c r="D90" s="11"/>
      <c r="E90" s="11"/>
      <c r="F90" s="11"/>
      <c r="G90" s="11"/>
      <c r="H90" s="11"/>
      <c r="I90" s="11"/>
      <c r="J90" s="11"/>
      <c r="K90" s="10"/>
    </row>
    <row r="91" spans="4:11" ht="21" customHeight="1">
      <c r="D91" s="11"/>
      <c r="E91" s="11"/>
      <c r="F91" s="11"/>
      <c r="G91" s="11"/>
      <c r="H91" s="11"/>
      <c r="I91" s="11"/>
      <c r="J91" s="11"/>
      <c r="K91" s="10"/>
    </row>
    <row r="92" spans="4:11" ht="20.25" customHeight="1">
      <c r="D92" s="11"/>
      <c r="E92" s="11"/>
      <c r="F92" s="11"/>
      <c r="G92" s="11"/>
      <c r="H92" s="11"/>
      <c r="I92" s="11"/>
      <c r="J92" s="11"/>
      <c r="K92" s="10"/>
    </row>
    <row r="93" spans="4:11" ht="18.75" customHeight="1">
      <c r="D93" s="11"/>
      <c r="E93" s="11"/>
      <c r="F93" s="11"/>
      <c r="G93" s="11"/>
      <c r="H93" s="11"/>
      <c r="I93" s="11"/>
      <c r="J93" s="11"/>
      <c r="K93" s="10"/>
    </row>
    <row r="94" spans="4:11" ht="15">
      <c r="D94" s="11"/>
      <c r="E94" s="11"/>
      <c r="F94" s="11"/>
      <c r="G94" s="11"/>
      <c r="H94" s="11"/>
      <c r="I94" s="11"/>
      <c r="J94" s="11"/>
      <c r="K94" s="10"/>
    </row>
    <row r="95" spans="4:11" ht="23.25" customHeight="1">
      <c r="D95" s="11"/>
      <c r="E95" s="11"/>
      <c r="F95" s="11"/>
      <c r="G95" s="11"/>
      <c r="H95" s="11"/>
      <c r="I95" s="11"/>
      <c r="J95" s="11"/>
      <c r="K95" s="10"/>
    </row>
    <row r="96" spans="4:11" ht="21.75" customHeight="1">
      <c r="D96" s="11"/>
      <c r="E96" s="11"/>
      <c r="F96" s="11"/>
      <c r="G96" s="11"/>
      <c r="H96" s="11"/>
      <c r="I96" s="11"/>
      <c r="J96" s="11"/>
      <c r="K96" s="10"/>
    </row>
    <row r="97" spans="4:11" ht="17.25" customHeight="1">
      <c r="D97" s="11"/>
      <c r="E97" s="11"/>
      <c r="F97" s="11"/>
      <c r="G97" s="11"/>
      <c r="H97" s="11"/>
      <c r="I97" s="11"/>
      <c r="J97" s="11"/>
      <c r="K97" s="10"/>
    </row>
    <row r="98" spans="4:11" ht="21.75" customHeight="1">
      <c r="D98" s="11"/>
      <c r="E98" s="11"/>
      <c r="F98" s="11"/>
      <c r="G98" s="11"/>
      <c r="H98" s="11"/>
      <c r="I98" s="11"/>
      <c r="J98" s="11"/>
      <c r="K98" s="10"/>
    </row>
    <row r="99" spans="4:11" ht="21.75" customHeight="1">
      <c r="D99" s="11"/>
      <c r="E99" s="11"/>
      <c r="F99" s="11"/>
      <c r="G99" s="11"/>
      <c r="H99" s="11"/>
      <c r="I99" s="11"/>
      <c r="J99" s="11"/>
      <c r="K99" s="10"/>
    </row>
    <row r="100" spans="4:11" ht="15">
      <c r="D100" s="11"/>
      <c r="E100" s="11"/>
      <c r="F100" s="11"/>
      <c r="G100" s="11"/>
      <c r="H100" s="11"/>
      <c r="I100" s="11"/>
      <c r="J100" s="11"/>
      <c r="K100" s="10"/>
    </row>
    <row r="101" spans="4:11" ht="15.75" customHeight="1">
      <c r="D101" s="11"/>
      <c r="E101" s="11"/>
      <c r="F101" s="11"/>
      <c r="G101" s="11"/>
      <c r="H101" s="11"/>
      <c r="I101" s="11"/>
      <c r="J101" s="11"/>
      <c r="K101" s="10"/>
    </row>
    <row r="102" spans="4:11" ht="15">
      <c r="D102" s="11"/>
      <c r="E102" s="11"/>
      <c r="F102" s="11"/>
      <c r="G102" s="11"/>
      <c r="H102" s="11"/>
      <c r="I102" s="11"/>
      <c r="J102" s="11"/>
      <c r="K102" s="10"/>
    </row>
    <row r="103" spans="4:11" ht="15">
      <c r="D103" s="11"/>
      <c r="E103" s="11"/>
      <c r="F103" s="11"/>
      <c r="G103" s="11"/>
      <c r="H103" s="11"/>
      <c r="I103" s="11"/>
      <c r="J103" s="11"/>
      <c r="K103" s="10"/>
    </row>
    <row r="104" spans="4:11" ht="20.25" customHeight="1">
      <c r="D104" s="11"/>
      <c r="E104" s="11"/>
      <c r="F104" s="11"/>
      <c r="G104" s="11"/>
      <c r="H104" s="11"/>
      <c r="I104" s="11"/>
      <c r="J104" s="11"/>
      <c r="K104" s="10"/>
    </row>
    <row r="105" spans="4:11" ht="24" customHeight="1">
      <c r="D105" s="11"/>
      <c r="E105" s="11"/>
      <c r="F105" s="11"/>
      <c r="G105" s="11"/>
      <c r="H105" s="11"/>
      <c r="I105" s="11"/>
      <c r="J105" s="11"/>
      <c r="K105" s="10"/>
    </row>
    <row r="106" spans="4:11" ht="15">
      <c r="D106" s="11"/>
      <c r="E106" s="11"/>
      <c r="F106" s="11"/>
      <c r="G106" s="11"/>
      <c r="H106" s="11"/>
      <c r="I106" s="11"/>
      <c r="J106" s="11"/>
      <c r="K106" s="10"/>
    </row>
    <row r="107" spans="4:11" ht="18.75" customHeight="1">
      <c r="D107" s="11"/>
      <c r="E107" s="11"/>
      <c r="F107" s="11"/>
      <c r="G107" s="11"/>
      <c r="H107" s="11"/>
      <c r="I107" s="11"/>
      <c r="J107" s="11"/>
      <c r="K107" s="10"/>
    </row>
    <row r="108" spans="4:11" ht="15">
      <c r="D108" s="11"/>
      <c r="E108" s="11"/>
      <c r="F108" s="11"/>
      <c r="G108" s="11"/>
      <c r="H108" s="11"/>
      <c r="I108" s="11"/>
      <c r="J108" s="11"/>
      <c r="K108" s="10"/>
    </row>
    <row r="109" spans="4:11" ht="16.5" customHeight="1">
      <c r="D109" s="11"/>
      <c r="E109" s="11"/>
      <c r="F109" s="11"/>
      <c r="G109" s="11"/>
      <c r="H109" s="11"/>
      <c r="I109" s="11"/>
      <c r="J109" s="11"/>
      <c r="K109" s="10"/>
    </row>
    <row r="110" spans="4:11" ht="15">
      <c r="D110" s="11"/>
      <c r="E110" s="11"/>
      <c r="F110" s="11"/>
      <c r="G110" s="11"/>
      <c r="H110" s="11"/>
      <c r="I110" s="11"/>
      <c r="J110" s="11"/>
      <c r="K110" s="10"/>
    </row>
    <row r="111" spans="6:11" ht="12.75">
      <c r="F111" s="10"/>
      <c r="G111" s="10"/>
      <c r="H111" s="10"/>
      <c r="I111" s="10"/>
      <c r="J111" s="10"/>
      <c r="K111" s="10"/>
    </row>
    <row r="112" spans="6:11" ht="12.75">
      <c r="F112" s="10"/>
      <c r="G112" s="10"/>
      <c r="H112" s="10"/>
      <c r="I112" s="10"/>
      <c r="J112" s="10"/>
      <c r="K112" s="10"/>
    </row>
    <row r="113" spans="6:10" ht="12.75">
      <c r="F113" s="10"/>
      <c r="G113" s="10"/>
      <c r="H113" s="10"/>
      <c r="I113" s="10"/>
      <c r="J113" s="10"/>
    </row>
  </sheetData>
  <sheetProtection/>
  <mergeCells count="1">
    <mergeCell ref="D1:J2"/>
  </mergeCells>
  <printOptions/>
  <pageMargins left="0.7086614173228347" right="0" top="0.984251968503937" bottom="0" header="0.31496062992125984" footer="1.535433070866142"/>
  <pageSetup horizontalDpi="600" verticalDpi="600" orientation="landscape" paperSize="134" r:id="rId2"/>
  <headerFooter alignWithMargins="0">
    <oddHeader xml:space="preserve">&amp;L
&amp;RHal-1 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M42"/>
  <sheetViews>
    <sheetView zoomScalePageLayoutView="0" workbookViewId="0" topLeftCell="J1">
      <selection activeCell="J43" sqref="J43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4.28125" style="0" customWidth="1"/>
    <col min="4" max="4" width="36.421875" style="0" customWidth="1"/>
    <col min="5" max="5" width="15.421875" style="0" customWidth="1"/>
    <col min="6" max="6" width="5.8515625" style="0" customWidth="1"/>
    <col min="7" max="7" width="38.140625" style="0" customWidth="1"/>
    <col min="8" max="8" width="14.7109375" style="0" customWidth="1"/>
    <col min="11" max="11" width="28.7109375" style="0" customWidth="1"/>
    <col min="12" max="12" width="11.7109375" style="0" bestFit="1" customWidth="1"/>
    <col min="13" max="13" width="12.28125" style="0" bestFit="1" customWidth="1"/>
  </cols>
  <sheetData>
    <row r="1" spans="3:8" ht="18">
      <c r="C1" s="34"/>
      <c r="D1" s="10"/>
      <c r="E1" s="10"/>
      <c r="F1" s="10"/>
      <c r="G1" s="10"/>
      <c r="H1" s="10"/>
    </row>
    <row r="2" spans="3:8" ht="18">
      <c r="C2" s="33"/>
      <c r="D2" s="10"/>
      <c r="E2" s="10"/>
      <c r="F2" s="10"/>
      <c r="G2" s="10"/>
      <c r="H2" s="10"/>
    </row>
    <row r="3" spans="3:8" ht="18">
      <c r="C3" s="42"/>
      <c r="D3" s="43"/>
      <c r="E3" s="43"/>
      <c r="F3" s="43"/>
      <c r="G3" s="43"/>
      <c r="H3" s="44"/>
    </row>
    <row r="4" spans="3:8" ht="15.75">
      <c r="C4" s="661" t="s">
        <v>508</v>
      </c>
      <c r="D4" s="661"/>
      <c r="E4" s="661"/>
      <c r="F4" s="661"/>
      <c r="G4" s="661"/>
      <c r="H4" s="661"/>
    </row>
    <row r="5" spans="3:8" ht="15.75">
      <c r="C5" s="661" t="s">
        <v>789</v>
      </c>
      <c r="D5" s="661"/>
      <c r="E5" s="661"/>
      <c r="F5" s="661"/>
      <c r="G5" s="661"/>
      <c r="H5" s="661"/>
    </row>
    <row r="6" spans="3:8" ht="18" customHeight="1">
      <c r="C6" s="661" t="s">
        <v>111</v>
      </c>
      <c r="D6" s="661"/>
      <c r="E6" s="661"/>
      <c r="F6" s="661"/>
      <c r="G6" s="661"/>
      <c r="H6" s="661"/>
    </row>
    <row r="7" spans="3:8" ht="18" customHeight="1">
      <c r="C7" s="81"/>
      <c r="D7" s="81"/>
      <c r="E7" s="81"/>
      <c r="F7" s="81"/>
      <c r="G7" s="81"/>
      <c r="H7" s="81"/>
    </row>
    <row r="8" spans="3:8" ht="15.75">
      <c r="C8" s="63" t="s">
        <v>238</v>
      </c>
      <c r="D8" s="3"/>
      <c r="E8" s="669" t="s">
        <v>794</v>
      </c>
      <c r="F8" s="669"/>
      <c r="G8" s="669"/>
      <c r="H8" s="3"/>
    </row>
    <row r="9" spans="3:8" ht="15.75">
      <c r="C9" s="63" t="s">
        <v>239</v>
      </c>
      <c r="D9" s="3"/>
      <c r="E9" s="669" t="s">
        <v>790</v>
      </c>
      <c r="F9" s="669"/>
      <c r="G9" s="669"/>
      <c r="H9" s="3"/>
    </row>
    <row r="10" spans="3:8" ht="18.75" thickBot="1">
      <c r="C10" s="64" t="s">
        <v>240</v>
      </c>
      <c r="D10" s="65"/>
      <c r="E10" s="70" t="s">
        <v>791</v>
      </c>
      <c r="F10" s="3"/>
      <c r="G10" s="668" t="s">
        <v>443</v>
      </c>
      <c r="H10" s="668"/>
    </row>
    <row r="11" spans="3:8" ht="13.5" customHeight="1" thickBot="1">
      <c r="C11" s="663" t="s">
        <v>241</v>
      </c>
      <c r="D11" s="664"/>
      <c r="E11" s="665"/>
      <c r="F11" s="663" t="s">
        <v>242</v>
      </c>
      <c r="G11" s="664"/>
      <c r="H11" s="665"/>
    </row>
    <row r="12" spans="3:8" ht="13.5" thickBot="1">
      <c r="C12" s="28" t="s">
        <v>234</v>
      </c>
      <c r="D12" s="29" t="s">
        <v>243</v>
      </c>
      <c r="E12" s="30" t="s">
        <v>244</v>
      </c>
      <c r="F12" s="31" t="s">
        <v>234</v>
      </c>
      <c r="G12" s="27" t="s">
        <v>243</v>
      </c>
      <c r="H12" s="30" t="s">
        <v>244</v>
      </c>
    </row>
    <row r="13" spans="3:8" ht="12.75" customHeight="1">
      <c r="C13" s="60" t="s">
        <v>245</v>
      </c>
      <c r="D13" s="51" t="s">
        <v>153</v>
      </c>
      <c r="E13" s="52">
        <v>69475000</v>
      </c>
      <c r="F13" s="50" t="s">
        <v>245</v>
      </c>
      <c r="G13" s="51" t="s">
        <v>577</v>
      </c>
      <c r="H13" s="52">
        <f>SUM(H14:H18)</f>
        <v>122681000</v>
      </c>
    </row>
    <row r="14" spans="3:13" ht="12.75" customHeight="1">
      <c r="C14" s="60" t="s">
        <v>248</v>
      </c>
      <c r="D14" s="46" t="s">
        <v>251</v>
      </c>
      <c r="E14" s="47">
        <f>SUM(E15:E16)</f>
        <v>8700000</v>
      </c>
      <c r="F14" s="36"/>
      <c r="G14" s="8" t="s">
        <v>493</v>
      </c>
      <c r="H14" s="20">
        <f>+'D-2 Oper'!I14</f>
        <v>97140000</v>
      </c>
      <c r="L14" s="71"/>
      <c r="M14" s="72"/>
    </row>
    <row r="15" spans="3:13" ht="12.75" customHeight="1">
      <c r="C15" s="35"/>
      <c r="D15" s="8" t="s">
        <v>162</v>
      </c>
      <c r="E15" s="41">
        <v>1500000</v>
      </c>
      <c r="F15" s="36"/>
      <c r="G15" s="8" t="s">
        <v>518</v>
      </c>
      <c r="H15" s="20">
        <v>18041000</v>
      </c>
      <c r="L15" s="71"/>
      <c r="M15" s="72"/>
    </row>
    <row r="16" spans="3:13" ht="12.75" customHeight="1" thickBot="1">
      <c r="C16" s="35"/>
      <c r="D16" s="8" t="s">
        <v>163</v>
      </c>
      <c r="E16" s="41">
        <v>7200000</v>
      </c>
      <c r="F16" s="36"/>
      <c r="G16" s="8" t="s">
        <v>494</v>
      </c>
      <c r="H16" s="20">
        <v>2000000</v>
      </c>
      <c r="L16" s="71"/>
      <c r="M16" s="72"/>
    </row>
    <row r="17" spans="3:13" ht="12.75" customHeight="1">
      <c r="C17" s="60" t="s">
        <v>250</v>
      </c>
      <c r="D17" s="46" t="s">
        <v>154</v>
      </c>
      <c r="E17" s="52">
        <f>SUM(E18)</f>
        <v>5040000</v>
      </c>
      <c r="F17" s="36"/>
      <c r="G17" s="8" t="s">
        <v>495</v>
      </c>
      <c r="H17" s="20">
        <v>5500000</v>
      </c>
      <c r="L17" s="71"/>
      <c r="M17" s="72"/>
    </row>
    <row r="18" spans="3:13" ht="12.75" customHeight="1">
      <c r="C18" s="35"/>
      <c r="D18" s="8" t="s">
        <v>151</v>
      </c>
      <c r="E18" s="41">
        <v>5040000</v>
      </c>
      <c r="F18" s="36"/>
      <c r="G18" s="8"/>
      <c r="H18" s="20"/>
      <c r="L18" s="71"/>
      <c r="M18" s="72"/>
    </row>
    <row r="19" spans="3:13" ht="12.75" customHeight="1">
      <c r="C19" s="60" t="s">
        <v>252</v>
      </c>
      <c r="D19" s="46" t="s">
        <v>447</v>
      </c>
      <c r="E19" s="47">
        <f>SUM(E20:E21)</f>
        <v>50400000</v>
      </c>
      <c r="F19" s="36"/>
      <c r="G19" s="46"/>
      <c r="H19" s="47"/>
      <c r="L19" s="71"/>
      <c r="M19" s="72"/>
    </row>
    <row r="20" spans="3:13" ht="12.75" customHeight="1" thickBot="1">
      <c r="C20" s="35"/>
      <c r="D20" s="12" t="s">
        <v>164</v>
      </c>
      <c r="E20" s="20">
        <v>23400000</v>
      </c>
      <c r="F20" s="36"/>
      <c r="G20" s="22"/>
      <c r="H20" s="20"/>
      <c r="L20" s="71"/>
      <c r="M20" s="72"/>
    </row>
    <row r="21" spans="3:13" ht="12.75" customHeight="1">
      <c r="C21" s="60"/>
      <c r="D21" s="12" t="s">
        <v>166</v>
      </c>
      <c r="E21" s="20">
        <v>27000000</v>
      </c>
      <c r="F21" s="50" t="s">
        <v>248</v>
      </c>
      <c r="G21" s="49" t="s">
        <v>492</v>
      </c>
      <c r="H21" s="52">
        <f>SUM(H22:H28)</f>
        <v>54410000</v>
      </c>
      <c r="K21" s="9"/>
      <c r="M21" s="72"/>
    </row>
    <row r="22" spans="3:13" ht="12.75" customHeight="1">
      <c r="C22" s="60" t="s">
        <v>254</v>
      </c>
      <c r="D22" s="46" t="s">
        <v>155</v>
      </c>
      <c r="E22" s="47">
        <f>SUM(E23+E25)</f>
        <v>18300000</v>
      </c>
      <c r="F22" s="36"/>
      <c r="G22" s="8" t="s">
        <v>167</v>
      </c>
      <c r="H22" s="20">
        <f>+'D-2 Pengb'!I29</f>
        <v>1300000</v>
      </c>
      <c r="M22" s="72"/>
    </row>
    <row r="23" spans="3:13" ht="12.75" customHeight="1">
      <c r="C23" s="35"/>
      <c r="D23" s="46" t="s">
        <v>355</v>
      </c>
      <c r="E23" s="47">
        <f>SUM(E24:E25)</f>
        <v>18300000</v>
      </c>
      <c r="F23" s="37"/>
      <c r="G23" s="8" t="s">
        <v>168</v>
      </c>
      <c r="H23" s="20">
        <f>+'D-2 Pengb'!I42</f>
        <v>3375000</v>
      </c>
      <c r="L23" s="71"/>
      <c r="M23" s="72"/>
    </row>
    <row r="24" spans="3:13" ht="12.75" customHeight="1">
      <c r="C24" s="35"/>
      <c r="D24" s="8" t="s">
        <v>156</v>
      </c>
      <c r="E24" s="20">
        <v>18300000</v>
      </c>
      <c r="F24" s="36"/>
      <c r="G24" s="8" t="s">
        <v>169</v>
      </c>
      <c r="H24" s="20">
        <f>+'D-2 Pengb'!I51</f>
        <v>300000</v>
      </c>
      <c r="L24" s="71"/>
      <c r="M24" s="72"/>
    </row>
    <row r="25" spans="3:13" ht="12.75" customHeight="1">
      <c r="C25" s="35"/>
      <c r="D25" s="46" t="s">
        <v>447</v>
      </c>
      <c r="E25" s="47">
        <f>SUM(E26:E27)</f>
        <v>0</v>
      </c>
      <c r="F25" s="36"/>
      <c r="G25" s="8" t="s">
        <v>499</v>
      </c>
      <c r="H25" s="20">
        <f>+'D-2 Pengb'!I184</f>
        <v>30960000</v>
      </c>
      <c r="L25" s="71"/>
      <c r="M25" s="72"/>
    </row>
    <row r="26" spans="3:13" ht="13.5" customHeight="1">
      <c r="C26" s="60"/>
      <c r="D26" s="49" t="s">
        <v>157</v>
      </c>
      <c r="E26" s="47"/>
      <c r="F26" s="36"/>
      <c r="G26" s="8" t="s">
        <v>170</v>
      </c>
      <c r="H26" s="20">
        <f>+'D-2 Pengb'!I194</f>
        <v>625000</v>
      </c>
      <c r="M26" s="72"/>
    </row>
    <row r="27" spans="3:8" ht="12.75" customHeight="1">
      <c r="C27" s="35"/>
      <c r="D27" s="8" t="s">
        <v>158</v>
      </c>
      <c r="E27" s="20"/>
      <c r="F27" s="36"/>
      <c r="G27" s="8" t="s">
        <v>171</v>
      </c>
      <c r="H27" s="20">
        <f>+'D-2 Pengb'!I263</f>
        <v>16100000</v>
      </c>
    </row>
    <row r="28" spans="3:8" ht="12.75">
      <c r="C28" s="60" t="s">
        <v>152</v>
      </c>
      <c r="D28" s="46" t="s">
        <v>236</v>
      </c>
      <c r="E28" s="47">
        <f>SUM(E29:E31)</f>
        <v>25176000</v>
      </c>
      <c r="F28" s="36"/>
      <c r="G28" s="8" t="s">
        <v>172</v>
      </c>
      <c r="H28" s="20">
        <f>+'D-2 Pengb'!I271</f>
        <v>1750000</v>
      </c>
    </row>
    <row r="29" spans="3:8" ht="12.75">
      <c r="C29" s="35"/>
      <c r="D29" s="8" t="s">
        <v>161</v>
      </c>
      <c r="E29" s="20">
        <v>4320000</v>
      </c>
      <c r="F29" s="36"/>
      <c r="G29" s="8" t="s">
        <v>173</v>
      </c>
      <c r="H29" s="20"/>
    </row>
    <row r="30" spans="3:8" ht="12.75" customHeight="1">
      <c r="C30" s="60"/>
      <c r="D30" s="49" t="s">
        <v>159</v>
      </c>
      <c r="E30" s="20">
        <v>2400000</v>
      </c>
      <c r="F30" s="36"/>
      <c r="G30" s="8"/>
      <c r="H30" s="20"/>
    </row>
    <row r="31" spans="3:8" ht="12.75" customHeight="1">
      <c r="C31" s="60"/>
      <c r="D31" s="49" t="s">
        <v>160</v>
      </c>
      <c r="E31" s="20">
        <v>18456000</v>
      </c>
      <c r="F31" s="37"/>
      <c r="G31" s="8"/>
      <c r="H31" s="20"/>
    </row>
    <row r="32" spans="3:8" ht="13.5" customHeight="1">
      <c r="C32" s="58" t="s">
        <v>165</v>
      </c>
      <c r="D32" s="59" t="s">
        <v>295</v>
      </c>
      <c r="E32" s="48">
        <v>0</v>
      </c>
      <c r="F32" s="36"/>
      <c r="G32" s="8"/>
      <c r="H32" s="20"/>
    </row>
    <row r="33" spans="3:8" ht="13.5" customHeight="1" thickBot="1">
      <c r="C33" s="35"/>
      <c r="D33" s="12"/>
      <c r="E33" s="21"/>
      <c r="F33" s="36"/>
      <c r="G33" s="26"/>
      <c r="H33" s="25"/>
    </row>
    <row r="34" spans="3:8" ht="13.5" thickBot="1">
      <c r="C34" s="54"/>
      <c r="D34" s="56" t="s">
        <v>255</v>
      </c>
      <c r="E34" s="55">
        <f>+E13+E14+E17+E19+E22+E28</f>
        <v>177091000</v>
      </c>
      <c r="F34" s="5"/>
      <c r="G34" s="57" t="s">
        <v>256</v>
      </c>
      <c r="H34" s="53">
        <f>+H13+H21</f>
        <v>177091000</v>
      </c>
    </row>
    <row r="35" spans="3:8" ht="13.5" thickBot="1">
      <c r="C35" s="13"/>
      <c r="D35" s="14"/>
      <c r="E35" s="666" t="s">
        <v>257</v>
      </c>
      <c r="F35" s="667"/>
      <c r="G35" s="61">
        <f>+E34-H34</f>
        <v>0</v>
      </c>
      <c r="H35" s="62"/>
    </row>
    <row r="36" spans="3:8" ht="12.75">
      <c r="C36" s="15"/>
      <c r="D36" s="2"/>
      <c r="E36" s="16"/>
      <c r="F36" s="17"/>
      <c r="G36" s="18"/>
      <c r="H36" s="18"/>
    </row>
    <row r="37" spans="3:8" ht="12.75">
      <c r="C37" s="15"/>
      <c r="D37" s="2"/>
      <c r="E37" s="6"/>
      <c r="F37" s="19"/>
      <c r="G37" s="18"/>
      <c r="H37" s="18"/>
    </row>
    <row r="38" spans="3:8" ht="12.75">
      <c r="C38" s="662" t="s">
        <v>258</v>
      </c>
      <c r="D38" s="662"/>
      <c r="E38" s="7" t="s">
        <v>259</v>
      </c>
      <c r="F38" s="7"/>
      <c r="G38" s="23" t="s">
        <v>792</v>
      </c>
      <c r="H38" s="7"/>
    </row>
    <row r="39" spans="3:8" ht="12.75">
      <c r="C39" s="673" t="s">
        <v>260</v>
      </c>
      <c r="D39" s="673"/>
      <c r="E39" s="4" t="s">
        <v>261</v>
      </c>
      <c r="F39" s="4"/>
      <c r="G39" s="24" t="s">
        <v>793</v>
      </c>
      <c r="H39" s="4"/>
    </row>
    <row r="40" spans="3:8" ht="12.75">
      <c r="C40" s="10"/>
      <c r="D40" s="10"/>
      <c r="E40" s="10"/>
      <c r="F40" s="10"/>
      <c r="G40" s="24"/>
      <c r="H40" s="10"/>
    </row>
    <row r="42" spans="3:8" ht="12.75">
      <c r="C42" s="670" t="s">
        <v>795</v>
      </c>
      <c r="D42" s="671"/>
      <c r="E42" s="10" t="s">
        <v>796</v>
      </c>
      <c r="G42" s="672" t="s">
        <v>797</v>
      </c>
      <c r="H42" s="672"/>
    </row>
  </sheetData>
  <sheetProtection/>
  <mergeCells count="13">
    <mergeCell ref="C42:D42"/>
    <mergeCell ref="G42:H42"/>
    <mergeCell ref="C39:D39"/>
    <mergeCell ref="C4:H4"/>
    <mergeCell ref="C38:D38"/>
    <mergeCell ref="C11:E11"/>
    <mergeCell ref="F11:H11"/>
    <mergeCell ref="C5:H5"/>
    <mergeCell ref="C6:H6"/>
    <mergeCell ref="E35:F35"/>
    <mergeCell ref="G10:H10"/>
    <mergeCell ref="E8:G8"/>
    <mergeCell ref="E9:G9"/>
  </mergeCells>
  <printOptions/>
  <pageMargins left="1.3779527559055118" right="0" top="0.7874015748031497" bottom="0.3937007874015748" header="0.5118110236220472" footer="0.5118110236220472"/>
  <pageSetup horizontalDpi="600" verticalDpi="600" orientation="landscape" paperSize="9" scale="95" r:id="rId2"/>
  <headerFooter alignWithMargins="0">
    <oddHeader>&amp;RTabel D-5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"/>
  <sheetViews>
    <sheetView zoomScale="130" zoomScaleNormal="130" zoomScalePageLayoutView="0" workbookViewId="0" topLeftCell="B25">
      <selection activeCell="B1" sqref="B1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29.28125" style="0" customWidth="1"/>
    <col min="5" max="5" width="4.00390625" style="0" customWidth="1"/>
    <col min="6" max="6" width="5.140625" style="0" customWidth="1"/>
    <col min="7" max="7" width="3.8515625" style="0" customWidth="1"/>
    <col min="8" max="8" width="3.140625" style="0" customWidth="1"/>
    <col min="9" max="9" width="2.7109375" style="0" customWidth="1"/>
    <col min="10" max="11" width="3.57421875" style="0" customWidth="1"/>
    <col min="12" max="12" width="3.7109375" style="0" customWidth="1"/>
    <col min="13" max="13" width="7.140625" style="0" customWidth="1"/>
    <col min="14" max="14" width="7.00390625" style="0" customWidth="1"/>
    <col min="15" max="15" width="7.28125" style="0" customWidth="1"/>
    <col min="16" max="16" width="7.8515625" style="0" customWidth="1"/>
    <col min="17" max="17" width="11.421875" style="0" customWidth="1"/>
    <col min="18" max="18" width="18.57421875" style="0" customWidth="1"/>
    <col min="19" max="19" width="11.8515625" style="0" customWidth="1"/>
    <col min="20" max="20" width="13.8515625" style="0" customWidth="1"/>
  </cols>
  <sheetData>
    <row r="1" spans="17:25" ht="12.75"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1"/>
      <c r="B2" s="1"/>
      <c r="C2" s="633" t="s">
        <v>579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1"/>
      <c r="V2" s="1"/>
      <c r="W2" s="1"/>
      <c r="X2" s="1"/>
      <c r="Y2" s="1"/>
    </row>
    <row r="3" spans="1:25" ht="15.75">
      <c r="A3" s="1"/>
      <c r="B3" s="206"/>
      <c r="C3" s="689" t="s">
        <v>571</v>
      </c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1"/>
      <c r="V3" s="1"/>
      <c r="W3" s="1"/>
      <c r="X3" s="1"/>
      <c r="Y3" s="1"/>
    </row>
    <row r="4" spans="1:25" ht="15.75">
      <c r="A4" s="1"/>
      <c r="B4" s="1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1"/>
      <c r="R4" s="1"/>
      <c r="S4" s="1"/>
      <c r="T4" s="1"/>
      <c r="U4" s="1"/>
      <c r="V4" s="1"/>
      <c r="W4" s="1"/>
      <c r="X4" s="1"/>
      <c r="Y4" s="1"/>
    </row>
    <row r="5" spans="1:25" ht="18.75" thickBot="1">
      <c r="A5" s="1"/>
      <c r="B5" s="1"/>
      <c r="C5" s="107" t="s">
        <v>534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674"/>
      <c r="P5" s="675"/>
      <c r="Q5" s="1"/>
      <c r="R5" s="1"/>
      <c r="S5" s="674" t="s">
        <v>545</v>
      </c>
      <c r="T5" s="675"/>
      <c r="U5" s="1"/>
      <c r="V5" s="1"/>
      <c r="W5" s="1"/>
      <c r="X5" s="1"/>
      <c r="Y5" s="1"/>
    </row>
    <row r="6" spans="1:25" ht="12.75" customHeight="1">
      <c r="A6" s="1"/>
      <c r="B6" s="1"/>
      <c r="C6" s="690" t="s">
        <v>549</v>
      </c>
      <c r="D6" s="691"/>
      <c r="E6" s="692"/>
      <c r="F6" s="692"/>
      <c r="G6" s="692"/>
      <c r="H6" s="692"/>
      <c r="I6" s="692"/>
      <c r="J6" s="692"/>
      <c r="K6" s="692"/>
      <c r="L6" s="692"/>
      <c r="M6" s="691" t="s">
        <v>570</v>
      </c>
      <c r="N6" s="691"/>
      <c r="O6" s="691"/>
      <c r="P6" s="691"/>
      <c r="Q6" s="696" t="s">
        <v>581</v>
      </c>
      <c r="R6" s="696"/>
      <c r="S6" s="696"/>
      <c r="T6" s="697"/>
      <c r="U6" s="1"/>
      <c r="V6" s="1"/>
      <c r="W6" s="1"/>
      <c r="X6" s="1"/>
      <c r="Y6" s="1"/>
    </row>
    <row r="7" spans="1:25" ht="12.75" customHeight="1">
      <c r="A7" s="1"/>
      <c r="B7" s="1"/>
      <c r="C7" s="693"/>
      <c r="D7" s="694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8" t="s">
        <v>550</v>
      </c>
      <c r="R7" s="699" t="s">
        <v>551</v>
      </c>
      <c r="S7" s="698" t="s">
        <v>550</v>
      </c>
      <c r="T7" s="700" t="s">
        <v>552</v>
      </c>
      <c r="U7" s="1"/>
      <c r="V7" s="1"/>
      <c r="W7" s="1"/>
      <c r="X7" s="1"/>
      <c r="Y7" s="1"/>
    </row>
    <row r="8" spans="1:25" ht="26.25" customHeight="1">
      <c r="A8" s="1"/>
      <c r="B8" s="1"/>
      <c r="C8" s="693"/>
      <c r="D8" s="694"/>
      <c r="E8" s="695"/>
      <c r="F8" s="695"/>
      <c r="G8" s="695"/>
      <c r="H8" s="695"/>
      <c r="I8" s="695"/>
      <c r="J8" s="695"/>
      <c r="K8" s="695"/>
      <c r="L8" s="695"/>
      <c r="M8" s="207" t="s">
        <v>535</v>
      </c>
      <c r="N8" s="207" t="s">
        <v>226</v>
      </c>
      <c r="O8" s="208" t="s">
        <v>536</v>
      </c>
      <c r="P8" s="207" t="s">
        <v>537</v>
      </c>
      <c r="Q8" s="698"/>
      <c r="R8" s="699"/>
      <c r="S8" s="698"/>
      <c r="T8" s="700"/>
      <c r="U8" s="1"/>
      <c r="V8" s="1"/>
      <c r="W8" s="1"/>
      <c r="X8" s="1"/>
      <c r="Y8" s="1"/>
    </row>
    <row r="9" spans="1:25" ht="12.75">
      <c r="A9" s="1"/>
      <c r="B9" s="1"/>
      <c r="C9" s="685">
        <v>1</v>
      </c>
      <c r="D9" s="686"/>
      <c r="E9" s="687"/>
      <c r="F9" s="687"/>
      <c r="G9" s="687"/>
      <c r="H9" s="687"/>
      <c r="I9" s="687"/>
      <c r="J9" s="687"/>
      <c r="K9" s="687"/>
      <c r="L9" s="687"/>
      <c r="M9" s="209">
        <v>2</v>
      </c>
      <c r="N9" s="209">
        <v>3</v>
      </c>
      <c r="O9" s="209">
        <v>4</v>
      </c>
      <c r="P9" s="209">
        <v>5</v>
      </c>
      <c r="Q9" s="239">
        <v>6</v>
      </c>
      <c r="R9" s="239">
        <v>7</v>
      </c>
      <c r="S9" s="239">
        <v>8</v>
      </c>
      <c r="T9" s="240">
        <v>9</v>
      </c>
      <c r="U9" s="1"/>
      <c r="V9" s="1"/>
      <c r="W9" s="1"/>
      <c r="X9" s="1"/>
      <c r="Y9" s="1"/>
    </row>
    <row r="10" spans="1:25" ht="12.75">
      <c r="A10" s="1"/>
      <c r="B10" s="1"/>
      <c r="C10" s="676" t="s">
        <v>568</v>
      </c>
      <c r="D10" s="677"/>
      <c r="E10" s="210"/>
      <c r="F10" s="210"/>
      <c r="G10" s="210"/>
      <c r="H10" s="210"/>
      <c r="I10" s="210"/>
      <c r="J10" s="210"/>
      <c r="K10" s="210"/>
      <c r="L10" s="210"/>
      <c r="M10" s="211"/>
      <c r="N10" s="211"/>
      <c r="O10" s="211"/>
      <c r="P10" s="211"/>
      <c r="Q10" s="212"/>
      <c r="R10" s="212"/>
      <c r="S10" s="212"/>
      <c r="T10" s="213"/>
      <c r="U10" s="1"/>
      <c r="V10" s="1"/>
      <c r="W10" s="1"/>
      <c r="X10" s="1"/>
      <c r="Y10" s="1"/>
    </row>
    <row r="11" spans="1:25" ht="40.5" customHeight="1">
      <c r="A11" s="1"/>
      <c r="B11" s="1"/>
      <c r="C11" s="214" t="s">
        <v>541</v>
      </c>
      <c r="D11" s="682" t="s">
        <v>539</v>
      </c>
      <c r="E11" s="683"/>
      <c r="F11" s="683"/>
      <c r="G11" s="683"/>
      <c r="H11" s="683"/>
      <c r="I11" s="683"/>
      <c r="J11" s="683"/>
      <c r="K11" s="683"/>
      <c r="L11" s="684"/>
      <c r="M11" s="216"/>
      <c r="N11" s="217"/>
      <c r="O11" s="218"/>
      <c r="P11" s="218"/>
      <c r="Q11" s="219" t="s">
        <v>555</v>
      </c>
      <c r="R11" s="219" t="s">
        <v>567</v>
      </c>
      <c r="S11" s="219"/>
      <c r="T11" s="220"/>
      <c r="U11" s="1"/>
      <c r="V11" s="1"/>
      <c r="W11" s="1"/>
      <c r="X11" s="1"/>
      <c r="Y11" s="1"/>
    </row>
    <row r="12" spans="1:25" ht="38.25">
      <c r="A12" s="1"/>
      <c r="B12" s="1"/>
      <c r="C12" s="221" t="s">
        <v>503</v>
      </c>
      <c r="D12" s="45" t="s">
        <v>540</v>
      </c>
      <c r="E12" s="216"/>
      <c r="F12" s="216"/>
      <c r="G12" s="216"/>
      <c r="H12" s="216"/>
      <c r="I12" s="216"/>
      <c r="J12" s="216"/>
      <c r="K12" s="45"/>
      <c r="L12" s="45"/>
      <c r="M12" s="222">
        <v>5</v>
      </c>
      <c r="N12" s="217" t="s">
        <v>542</v>
      </c>
      <c r="O12" s="218">
        <f>+'[2]rincian biaya'!P21</f>
        <v>1300</v>
      </c>
      <c r="P12" s="218">
        <f>+M12*O12</f>
        <v>6500</v>
      </c>
      <c r="Q12" s="212"/>
      <c r="R12" s="212"/>
      <c r="S12" s="219" t="s">
        <v>553</v>
      </c>
      <c r="T12" s="220" t="s">
        <v>554</v>
      </c>
      <c r="U12" s="1"/>
      <c r="V12" s="1"/>
      <c r="W12" s="1"/>
      <c r="X12" s="1"/>
      <c r="Y12" s="1"/>
    </row>
    <row r="13" spans="1:25" ht="12.75">
      <c r="A13" s="1"/>
      <c r="B13" s="1"/>
      <c r="C13" s="221"/>
      <c r="D13" s="45"/>
      <c r="E13" s="45"/>
      <c r="F13" s="45"/>
      <c r="G13" s="45"/>
      <c r="H13" s="45"/>
      <c r="I13" s="45"/>
      <c r="J13" s="45"/>
      <c r="K13" s="45"/>
      <c r="L13" s="45"/>
      <c r="M13" s="142"/>
      <c r="N13" s="223"/>
      <c r="O13" s="224"/>
      <c r="P13" s="224"/>
      <c r="Q13" s="212"/>
      <c r="R13" s="212"/>
      <c r="S13" s="212"/>
      <c r="T13" s="213"/>
      <c r="U13" s="1"/>
      <c r="V13" s="1"/>
      <c r="W13" s="1"/>
      <c r="X13" s="1"/>
      <c r="Y13" s="1"/>
    </row>
    <row r="14" spans="1:25" ht="38.25">
      <c r="A14" s="1"/>
      <c r="B14" s="1"/>
      <c r="C14" s="221" t="s">
        <v>327</v>
      </c>
      <c r="D14" s="45" t="s">
        <v>544</v>
      </c>
      <c r="E14" s="216">
        <v>5</v>
      </c>
      <c r="F14" s="216" t="s">
        <v>505</v>
      </c>
      <c r="G14" s="216">
        <v>2</v>
      </c>
      <c r="H14" s="216" t="s">
        <v>506</v>
      </c>
      <c r="I14" s="216">
        <v>5</v>
      </c>
      <c r="J14" s="216" t="s">
        <v>543</v>
      </c>
      <c r="K14" s="45"/>
      <c r="L14" s="45"/>
      <c r="M14" s="142">
        <f>+E14*G14*I14</f>
        <v>50</v>
      </c>
      <c r="N14" s="223" t="s">
        <v>543</v>
      </c>
      <c r="O14" s="224">
        <v>300</v>
      </c>
      <c r="P14" s="218">
        <f>+M14*O14</f>
        <v>15000</v>
      </c>
      <c r="Q14" s="212"/>
      <c r="R14" s="212"/>
      <c r="S14" s="219" t="s">
        <v>553</v>
      </c>
      <c r="T14" s="220" t="s">
        <v>554</v>
      </c>
      <c r="U14" s="1"/>
      <c r="V14" s="1"/>
      <c r="W14" s="1"/>
      <c r="X14" s="1"/>
      <c r="Y14" s="1"/>
    </row>
    <row r="15" spans="1:25" ht="12.75">
      <c r="A15" s="1"/>
      <c r="B15" s="1"/>
      <c r="C15" s="221"/>
      <c r="D15" s="45"/>
      <c r="E15" s="216"/>
      <c r="F15" s="216"/>
      <c r="G15" s="216"/>
      <c r="H15" s="216"/>
      <c r="I15" s="216"/>
      <c r="J15" s="216"/>
      <c r="K15" s="45"/>
      <c r="L15" s="45"/>
      <c r="M15" s="142"/>
      <c r="N15" s="223"/>
      <c r="O15" s="224"/>
      <c r="P15" s="218"/>
      <c r="Q15" s="212"/>
      <c r="R15" s="212"/>
      <c r="S15" s="212"/>
      <c r="T15" s="213"/>
      <c r="U15" s="1"/>
      <c r="V15" s="1"/>
      <c r="W15" s="1"/>
      <c r="X15" s="1"/>
      <c r="Y15" s="1"/>
    </row>
    <row r="16" spans="1:25" ht="33" customHeight="1">
      <c r="A16" s="1"/>
      <c r="B16" s="1"/>
      <c r="C16" s="678" t="s">
        <v>569</v>
      </c>
      <c r="D16" s="679"/>
      <c r="E16" s="45"/>
      <c r="F16" s="45"/>
      <c r="G16" s="45"/>
      <c r="H16" s="45"/>
      <c r="I16" s="45"/>
      <c r="J16" s="45"/>
      <c r="K16" s="45"/>
      <c r="L16" s="45"/>
      <c r="M16" s="142"/>
      <c r="N16" s="223"/>
      <c r="O16" s="224"/>
      <c r="P16" s="224"/>
      <c r="Q16" s="212"/>
      <c r="R16" s="212"/>
      <c r="S16" s="212"/>
      <c r="T16" s="213"/>
      <c r="U16" s="1"/>
      <c r="V16" s="1"/>
      <c r="W16" s="1"/>
      <c r="X16" s="1"/>
      <c r="Y16" s="1"/>
    </row>
    <row r="17" spans="1:25" ht="38.25">
      <c r="A17" s="1"/>
      <c r="B17" s="1"/>
      <c r="C17" s="225" t="s">
        <v>546</v>
      </c>
      <c r="D17" s="215" t="s">
        <v>547</v>
      </c>
      <c r="E17" s="45"/>
      <c r="F17" s="45"/>
      <c r="G17" s="45"/>
      <c r="H17" s="45"/>
      <c r="I17" s="45"/>
      <c r="J17" s="45"/>
      <c r="K17" s="45"/>
      <c r="L17" s="45"/>
      <c r="M17" s="142"/>
      <c r="N17" s="223"/>
      <c r="O17" s="224"/>
      <c r="P17" s="224"/>
      <c r="Q17" s="219" t="s">
        <v>555</v>
      </c>
      <c r="R17" s="219" t="s">
        <v>567</v>
      </c>
      <c r="S17" s="212"/>
      <c r="T17" s="213"/>
      <c r="U17" s="1"/>
      <c r="V17" s="1"/>
      <c r="W17" s="1"/>
      <c r="X17" s="1"/>
      <c r="Y17" s="1"/>
    </row>
    <row r="18" spans="1:25" ht="117.75" customHeight="1">
      <c r="A18" s="1"/>
      <c r="B18" s="1"/>
      <c r="C18" s="221" t="s">
        <v>349</v>
      </c>
      <c r="D18" s="45" t="s">
        <v>548</v>
      </c>
      <c r="E18" s="45">
        <v>6</v>
      </c>
      <c r="F18" s="45" t="s">
        <v>505</v>
      </c>
      <c r="G18" s="45">
        <v>8</v>
      </c>
      <c r="H18" s="45" t="s">
        <v>506</v>
      </c>
      <c r="I18" s="45"/>
      <c r="J18" s="45"/>
      <c r="K18" s="45"/>
      <c r="L18" s="45"/>
      <c r="M18" s="142">
        <f>+E18*G18</f>
        <v>48</v>
      </c>
      <c r="N18" s="223" t="s">
        <v>538</v>
      </c>
      <c r="O18" s="224">
        <v>65</v>
      </c>
      <c r="P18" s="218">
        <f>+M18*O18</f>
        <v>3120</v>
      </c>
      <c r="Q18" s="212"/>
      <c r="R18" s="212"/>
      <c r="S18" s="219" t="s">
        <v>584</v>
      </c>
      <c r="T18" s="220" t="s">
        <v>585</v>
      </c>
      <c r="U18" s="1"/>
      <c r="V18" s="1"/>
      <c r="W18" s="1"/>
      <c r="X18" s="1"/>
      <c r="Y18" s="1"/>
    </row>
    <row r="19" spans="1:25" ht="12.75">
      <c r="A19" s="1"/>
      <c r="B19" s="1"/>
      <c r="C19" s="221"/>
      <c r="D19" s="45"/>
      <c r="E19" s="45"/>
      <c r="F19" s="45"/>
      <c r="G19" s="45"/>
      <c r="H19" s="45"/>
      <c r="I19" s="45"/>
      <c r="J19" s="45"/>
      <c r="K19" s="45"/>
      <c r="L19" s="45"/>
      <c r="M19" s="142"/>
      <c r="N19" s="223"/>
      <c r="O19" s="224"/>
      <c r="P19" s="224"/>
      <c r="Q19" s="212"/>
      <c r="R19" s="212"/>
      <c r="S19" s="212"/>
      <c r="T19" s="213"/>
      <c r="U19" s="1"/>
      <c r="V19" s="1"/>
      <c r="W19" s="1"/>
      <c r="X19" s="1"/>
      <c r="Y19" s="1"/>
    </row>
    <row r="20" spans="1:25" ht="15" customHeight="1">
      <c r="A20" s="1"/>
      <c r="B20" s="1"/>
      <c r="C20" s="226"/>
      <c r="D20" s="143"/>
      <c r="E20" s="143"/>
      <c r="F20" s="143"/>
      <c r="G20" s="143"/>
      <c r="H20" s="143"/>
      <c r="I20" s="143"/>
      <c r="J20" s="143"/>
      <c r="K20" s="143"/>
      <c r="L20" s="143"/>
      <c r="M20" s="227"/>
      <c r="N20" s="228"/>
      <c r="O20" s="218"/>
      <c r="P20" s="218"/>
      <c r="Q20" s="212"/>
      <c r="R20" s="212"/>
      <c r="S20" s="212"/>
      <c r="T20" s="213"/>
      <c r="U20" s="1"/>
      <c r="V20" s="1"/>
      <c r="W20" s="1"/>
      <c r="X20" s="1"/>
      <c r="Y20" s="1"/>
    </row>
    <row r="21" spans="1:25" ht="15" customHeight="1" thickBot="1">
      <c r="A21" s="1"/>
      <c r="B21" s="1"/>
      <c r="C21" s="680" t="s">
        <v>537</v>
      </c>
      <c r="D21" s="681"/>
      <c r="E21" s="681"/>
      <c r="F21" s="681"/>
      <c r="G21" s="681"/>
      <c r="H21" s="681"/>
      <c r="I21" s="681"/>
      <c r="J21" s="681"/>
      <c r="K21" s="681"/>
      <c r="L21" s="681"/>
      <c r="M21" s="229"/>
      <c r="N21" s="230"/>
      <c r="O21" s="231"/>
      <c r="P21" s="231">
        <f>SUM(P12:P20)</f>
        <v>24620</v>
      </c>
      <c r="Q21" s="232"/>
      <c r="R21" s="232"/>
      <c r="S21" s="232"/>
      <c r="T21" s="233"/>
      <c r="U21" s="1"/>
      <c r="V21" s="1"/>
      <c r="W21" s="1"/>
      <c r="X21" s="1"/>
      <c r="Y21" s="1"/>
    </row>
  </sheetData>
  <sheetProtection/>
  <mergeCells count="16">
    <mergeCell ref="C2:T2"/>
    <mergeCell ref="C3:T3"/>
    <mergeCell ref="O5:P5"/>
    <mergeCell ref="C6:L8"/>
    <mergeCell ref="M6:P7"/>
    <mergeCell ref="Q6:T6"/>
    <mergeCell ref="Q7:Q8"/>
    <mergeCell ref="R7:R8"/>
    <mergeCell ref="S7:S8"/>
    <mergeCell ref="T7:T8"/>
    <mergeCell ref="S5:T5"/>
    <mergeCell ref="C10:D10"/>
    <mergeCell ref="C16:D16"/>
    <mergeCell ref="C21:L21"/>
    <mergeCell ref="D11:L11"/>
    <mergeCell ref="C9:L9"/>
  </mergeCells>
  <printOptions/>
  <pageMargins left="0" right="0" top="0.7874015748031497" bottom="0.3937007874015748" header="0.5118110236220472" footer="0.5118110236220472"/>
  <pageSetup horizontalDpi="600" verticalDpi="600" orientation="landscape" paperSize="9" scale="95" r:id="rId2"/>
  <headerFooter alignWithMargins="0">
    <oddHeader>&amp;RProg&amp; Keg : Permen 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L182"/>
  <sheetViews>
    <sheetView zoomScale="130" zoomScaleNormal="130" zoomScalePageLayoutView="0" workbookViewId="0" topLeftCell="D1">
      <selection activeCell="D17" sqref="D17"/>
    </sheetView>
  </sheetViews>
  <sheetFormatPr defaultColWidth="9.140625" defaultRowHeight="12.75"/>
  <cols>
    <col min="1" max="2" width="2.7109375" style="0" customWidth="1"/>
    <col min="3" max="3" width="5.8515625" style="0" customWidth="1"/>
    <col min="4" max="4" width="6.00390625" style="0" customWidth="1"/>
    <col min="5" max="5" width="32.140625" style="0" customWidth="1"/>
    <col min="6" max="6" width="28.00390625" style="0" customWidth="1"/>
    <col min="7" max="7" width="14.57421875" style="0" customWidth="1"/>
    <col min="8" max="8" width="10.421875" style="0" customWidth="1"/>
    <col min="9" max="9" width="14.421875" style="0" customWidth="1"/>
    <col min="10" max="10" width="10.140625" style="0" customWidth="1"/>
    <col min="11" max="11" width="11.8515625" style="0" customWidth="1"/>
  </cols>
  <sheetData>
    <row r="1" spans="4:10" ht="15">
      <c r="D1" s="11"/>
      <c r="E1" s="11"/>
      <c r="F1" s="11"/>
      <c r="G1" s="11"/>
      <c r="H1" s="11"/>
      <c r="I1" s="11"/>
      <c r="J1" s="11"/>
    </row>
    <row r="2" spans="4:10" ht="15.75">
      <c r="D2" s="581" t="s">
        <v>578</v>
      </c>
      <c r="E2" s="581"/>
      <c r="F2" s="581"/>
      <c r="G2" s="581"/>
      <c r="H2" s="581"/>
      <c r="I2" s="581"/>
      <c r="J2" s="581"/>
    </row>
    <row r="3" spans="4:10" ht="15.75">
      <c r="D3" s="581" t="s">
        <v>459</v>
      </c>
      <c r="E3" s="581"/>
      <c r="F3" s="581"/>
      <c r="G3" s="581"/>
      <c r="H3" s="581"/>
      <c r="I3" s="581"/>
      <c r="J3" s="581"/>
    </row>
    <row r="4" spans="4:10" ht="15.75" customHeight="1">
      <c r="D4" s="581" t="s">
        <v>473</v>
      </c>
      <c r="E4" s="581"/>
      <c r="F4" s="581"/>
      <c r="G4" s="581"/>
      <c r="H4" s="581"/>
      <c r="I4" s="581"/>
      <c r="J4" s="581"/>
    </row>
    <row r="5" spans="4:10" ht="15.75">
      <c r="D5" s="581" t="s">
        <v>474</v>
      </c>
      <c r="E5" s="581"/>
      <c r="F5" s="581"/>
      <c r="G5" s="581"/>
      <c r="H5" s="581"/>
      <c r="I5" s="581"/>
      <c r="J5" s="581"/>
    </row>
    <row r="6" spans="4:10" ht="15.75">
      <c r="D6" s="70"/>
      <c r="E6" s="69"/>
      <c r="F6" s="69"/>
      <c r="G6" s="69"/>
      <c r="H6" s="69"/>
      <c r="I6" s="69"/>
      <c r="J6" s="69"/>
    </row>
    <row r="7" ht="3.75" customHeight="1" thickBot="1"/>
    <row r="8" spans="4:10" ht="12.75" customHeight="1">
      <c r="D8" s="578" t="s">
        <v>234</v>
      </c>
      <c r="E8" s="572" t="s">
        <v>243</v>
      </c>
      <c r="F8" s="572" t="s">
        <v>589</v>
      </c>
      <c r="G8" s="572" t="s">
        <v>590</v>
      </c>
      <c r="H8" s="573"/>
      <c r="I8" s="572" t="s">
        <v>387</v>
      </c>
      <c r="J8" s="576"/>
    </row>
    <row r="9" spans="4:10" ht="29.25" customHeight="1">
      <c r="D9" s="579"/>
      <c r="E9" s="574"/>
      <c r="F9" s="574"/>
      <c r="G9" s="574"/>
      <c r="H9" s="575"/>
      <c r="I9" s="574"/>
      <c r="J9" s="577"/>
    </row>
    <row r="10" spans="4:10" ht="13.5" customHeight="1">
      <c r="D10" s="580"/>
      <c r="E10" s="575"/>
      <c r="F10" s="575"/>
      <c r="G10" s="152" t="s">
        <v>388</v>
      </c>
      <c r="H10" s="152" t="s">
        <v>298</v>
      </c>
      <c r="I10" s="152" t="s">
        <v>388</v>
      </c>
      <c r="J10" s="153" t="s">
        <v>298</v>
      </c>
    </row>
    <row r="11" spans="4:10" ht="15.75" customHeight="1">
      <c r="D11" s="151">
        <v>1</v>
      </c>
      <c r="E11" s="152">
        <v>2</v>
      </c>
      <c r="F11" s="152">
        <v>3</v>
      </c>
      <c r="G11" s="152">
        <v>4</v>
      </c>
      <c r="H11" s="152" t="s">
        <v>390</v>
      </c>
      <c r="I11" s="152" t="s">
        <v>389</v>
      </c>
      <c r="J11" s="153" t="s">
        <v>391</v>
      </c>
    </row>
    <row r="12" spans="4:10" ht="15.75">
      <c r="D12" s="154">
        <v>1</v>
      </c>
      <c r="E12" s="155" t="s">
        <v>241</v>
      </c>
      <c r="F12" s="156"/>
      <c r="G12" s="156"/>
      <c r="H12" s="156"/>
      <c r="I12" s="156"/>
      <c r="J12" s="157"/>
    </row>
    <row r="13" spans="4:10" ht="15.75">
      <c r="D13" s="158" t="s">
        <v>363</v>
      </c>
      <c r="E13" s="159" t="s">
        <v>246</v>
      </c>
      <c r="F13" s="160">
        <f>SUM(F14:F17)</f>
        <v>0</v>
      </c>
      <c r="G13" s="160">
        <f>SUM(G14:G17)</f>
        <v>0</v>
      </c>
      <c r="H13" s="161">
        <f>SUM(H14:H17)</f>
        <v>0</v>
      </c>
      <c r="I13" s="160">
        <f>SUM(I14:I17)</f>
        <v>0</v>
      </c>
      <c r="J13" s="162">
        <f>SUM(J14:J17)</f>
        <v>0</v>
      </c>
    </row>
    <row r="14" spans="4:10" ht="15">
      <c r="D14" s="163"/>
      <c r="E14" s="164" t="s">
        <v>380</v>
      </c>
      <c r="F14" s="165"/>
      <c r="G14" s="165"/>
      <c r="H14" s="166"/>
      <c r="I14" s="165"/>
      <c r="J14" s="167"/>
    </row>
    <row r="15" spans="4:10" ht="15">
      <c r="D15" s="163"/>
      <c r="E15" s="164" t="s">
        <v>381</v>
      </c>
      <c r="F15" s="165"/>
      <c r="G15" s="165"/>
      <c r="H15" s="166"/>
      <c r="I15" s="165"/>
      <c r="J15" s="167"/>
    </row>
    <row r="16" spans="4:10" ht="16.5" customHeight="1">
      <c r="D16" s="163"/>
      <c r="E16" s="164" t="s">
        <v>382</v>
      </c>
      <c r="F16" s="165"/>
      <c r="G16" s="165"/>
      <c r="H16" s="166"/>
      <c r="I16" s="165"/>
      <c r="J16" s="167"/>
    </row>
    <row r="17" spans="4:10" ht="15">
      <c r="D17" s="163"/>
      <c r="E17" s="164" t="s">
        <v>383</v>
      </c>
      <c r="F17" s="165"/>
      <c r="G17" s="165"/>
      <c r="H17" s="166"/>
      <c r="I17" s="165"/>
      <c r="J17" s="167"/>
    </row>
    <row r="18" spans="4:10" ht="15">
      <c r="D18" s="163"/>
      <c r="E18" s="168"/>
      <c r="F18" s="165"/>
      <c r="G18" s="165"/>
      <c r="H18" s="166"/>
      <c r="I18" s="165"/>
      <c r="J18" s="169"/>
    </row>
    <row r="19" spans="4:10" ht="15.75">
      <c r="D19" s="158" t="s">
        <v>364</v>
      </c>
      <c r="E19" s="159" t="s">
        <v>249</v>
      </c>
      <c r="F19" s="160">
        <f>SUM(F20:F22)</f>
        <v>42300000</v>
      </c>
      <c r="G19" s="160">
        <f>SUM(G20:G22)</f>
        <v>39950000</v>
      </c>
      <c r="H19" s="161">
        <f>SUM(H20:H22)</f>
        <v>1</v>
      </c>
      <c r="I19" s="160">
        <f>SUM(I20:I22)</f>
        <v>-2350000</v>
      </c>
      <c r="J19" s="162">
        <f>SUM(J20:J22)</f>
        <v>-0.05555555555555555</v>
      </c>
    </row>
    <row r="20" spans="4:10" ht="15">
      <c r="D20" s="163"/>
      <c r="E20" s="164" t="s">
        <v>384</v>
      </c>
      <c r="F20" s="165">
        <f>235000*180</f>
        <v>42300000</v>
      </c>
      <c r="G20" s="165">
        <f>235000*170</f>
        <v>39950000</v>
      </c>
      <c r="H20" s="166">
        <f>+G20/$G$36</f>
        <v>1</v>
      </c>
      <c r="I20" s="165">
        <f>+G20-F20</f>
        <v>-2350000</v>
      </c>
      <c r="J20" s="170">
        <f>+I20/F20</f>
        <v>-0.05555555555555555</v>
      </c>
    </row>
    <row r="21" spans="4:10" ht="15">
      <c r="D21" s="163"/>
      <c r="E21" s="164" t="s">
        <v>385</v>
      </c>
      <c r="F21" s="165"/>
      <c r="G21" s="165"/>
      <c r="H21" s="166"/>
      <c r="I21" s="165"/>
      <c r="J21" s="167"/>
    </row>
    <row r="22" spans="4:10" ht="15">
      <c r="D22" s="163"/>
      <c r="E22" s="164" t="s">
        <v>386</v>
      </c>
      <c r="F22" s="165"/>
      <c r="G22" s="165"/>
      <c r="H22" s="166"/>
      <c r="I22" s="165"/>
      <c r="J22" s="167"/>
    </row>
    <row r="23" spans="4:10" ht="15">
      <c r="D23" s="163"/>
      <c r="E23" s="168"/>
      <c r="F23" s="165"/>
      <c r="G23" s="165"/>
      <c r="H23" s="166"/>
      <c r="I23" s="165"/>
      <c r="J23" s="169"/>
    </row>
    <row r="24" spans="4:10" ht="15.75">
      <c r="D24" s="158" t="s">
        <v>365</v>
      </c>
      <c r="E24" s="159" t="s">
        <v>251</v>
      </c>
      <c r="F24" s="160">
        <f>SUM(F25:F29)</f>
        <v>0</v>
      </c>
      <c r="G24" s="160">
        <f>SUM(G25:G29)</f>
        <v>0</v>
      </c>
      <c r="H24" s="161">
        <f>SUM(H25:H29)</f>
        <v>0</v>
      </c>
      <c r="I24" s="160">
        <f>SUM(I25:I29)</f>
        <v>0</v>
      </c>
      <c r="J24" s="162">
        <f>SUM(J25:J29)</f>
        <v>0</v>
      </c>
    </row>
    <row r="25" spans="4:10" ht="15">
      <c r="D25" s="163"/>
      <c r="E25" s="164" t="s">
        <v>299</v>
      </c>
      <c r="F25" s="165"/>
      <c r="G25" s="165"/>
      <c r="H25" s="166"/>
      <c r="I25" s="165"/>
      <c r="J25" s="167"/>
    </row>
    <row r="26" spans="4:10" ht="18" customHeight="1">
      <c r="D26" s="163"/>
      <c r="E26" s="164" t="s">
        <v>310</v>
      </c>
      <c r="F26" s="165"/>
      <c r="G26" s="165"/>
      <c r="H26" s="166"/>
      <c r="I26" s="165"/>
      <c r="J26" s="167"/>
    </row>
    <row r="27" spans="4:10" ht="20.25" customHeight="1">
      <c r="D27" s="163"/>
      <c r="E27" s="164" t="s">
        <v>311</v>
      </c>
      <c r="F27" s="165"/>
      <c r="G27" s="165"/>
      <c r="H27" s="166"/>
      <c r="I27" s="165"/>
      <c r="J27" s="167"/>
    </row>
    <row r="28" spans="4:10" ht="21" customHeight="1">
      <c r="D28" s="163"/>
      <c r="E28" s="164" t="s">
        <v>312</v>
      </c>
      <c r="F28" s="165"/>
      <c r="G28" s="165"/>
      <c r="H28" s="166"/>
      <c r="I28" s="165"/>
      <c r="J28" s="167"/>
    </row>
    <row r="29" spans="4:10" ht="15">
      <c r="D29" s="163"/>
      <c r="E29" s="168"/>
      <c r="F29" s="165"/>
      <c r="G29" s="165"/>
      <c r="H29" s="166"/>
      <c r="I29" s="165"/>
      <c r="J29" s="169"/>
    </row>
    <row r="30" spans="4:10" ht="15.75">
      <c r="D30" s="158" t="s">
        <v>366</v>
      </c>
      <c r="E30" s="159" t="s">
        <v>236</v>
      </c>
      <c r="F30" s="160">
        <f>SUM(F31:F33)</f>
        <v>0</v>
      </c>
      <c r="G30" s="160">
        <f>SUM(G31:G33)</f>
        <v>0</v>
      </c>
      <c r="H30" s="161">
        <f>SUM(H31:H33)</f>
        <v>0</v>
      </c>
      <c r="I30" s="160">
        <f>SUM(I31:I33)</f>
        <v>0</v>
      </c>
      <c r="J30" s="162">
        <f>SUM(J31:J33)</f>
        <v>0</v>
      </c>
    </row>
    <row r="31" spans="4:10" ht="15">
      <c r="D31" s="163"/>
      <c r="E31" s="164" t="s">
        <v>262</v>
      </c>
      <c r="F31" s="165"/>
      <c r="G31" s="165"/>
      <c r="H31" s="166"/>
      <c r="I31" s="165"/>
      <c r="J31" s="169"/>
    </row>
    <row r="32" spans="4:10" ht="15">
      <c r="D32" s="163"/>
      <c r="E32" s="164" t="s">
        <v>272</v>
      </c>
      <c r="F32" s="165"/>
      <c r="G32" s="165"/>
      <c r="H32" s="166"/>
      <c r="I32" s="165"/>
      <c r="J32" s="169"/>
    </row>
    <row r="33" spans="4:10" ht="15">
      <c r="D33" s="163"/>
      <c r="E33" s="168"/>
      <c r="F33" s="165"/>
      <c r="G33" s="165"/>
      <c r="H33" s="166"/>
      <c r="I33" s="165"/>
      <c r="J33" s="169"/>
    </row>
    <row r="34" spans="4:10" ht="15.75">
      <c r="D34" s="158" t="s">
        <v>367</v>
      </c>
      <c r="E34" s="159" t="s">
        <v>295</v>
      </c>
      <c r="F34" s="160"/>
      <c r="G34" s="160"/>
      <c r="H34" s="166"/>
      <c r="I34" s="165"/>
      <c r="J34" s="162"/>
    </row>
    <row r="35" spans="4:10" ht="15.75">
      <c r="D35" s="158"/>
      <c r="E35" s="159"/>
      <c r="F35" s="160"/>
      <c r="G35" s="160"/>
      <c r="H35" s="161"/>
      <c r="I35" s="160"/>
      <c r="J35" s="162"/>
    </row>
    <row r="36" spans="4:10" ht="16.5" customHeight="1" thickBot="1">
      <c r="D36" s="570"/>
      <c r="E36" s="571"/>
      <c r="F36" s="171">
        <f>+F13+F19+F24+F30+F34</f>
        <v>42300000</v>
      </c>
      <c r="G36" s="171">
        <f>+G13+G19+G24+G30+G34</f>
        <v>39950000</v>
      </c>
      <c r="H36" s="172">
        <f>+H13+H19+H24+H30+H34</f>
        <v>1</v>
      </c>
      <c r="I36" s="171">
        <f>+G36-F36</f>
        <v>-2350000</v>
      </c>
      <c r="J36" s="173">
        <f>+I36/F36</f>
        <v>-0.05555555555555555</v>
      </c>
    </row>
    <row r="37" spans="4:12" ht="16.5" customHeight="1">
      <c r="D37" s="196"/>
      <c r="E37" s="197"/>
      <c r="F37" s="198"/>
      <c r="G37" s="198"/>
      <c r="H37" s="199"/>
      <c r="I37" s="198"/>
      <c r="J37" s="199"/>
      <c r="K37" s="241"/>
      <c r="L37" s="241"/>
    </row>
    <row r="38" spans="4:10" ht="15" customHeight="1">
      <c r="D38" s="196"/>
      <c r="E38" s="197"/>
      <c r="F38" s="198"/>
      <c r="G38" s="198"/>
      <c r="H38" s="199"/>
      <c r="I38" s="198"/>
      <c r="J38" s="199"/>
    </row>
    <row r="39" ht="13.5" thickBot="1"/>
    <row r="40" spans="4:10" ht="12.75" customHeight="1">
      <c r="D40" s="578" t="s">
        <v>234</v>
      </c>
      <c r="E40" s="572" t="s">
        <v>243</v>
      </c>
      <c r="F40" s="572" t="s">
        <v>589</v>
      </c>
      <c r="G40" s="572" t="s">
        <v>590</v>
      </c>
      <c r="H40" s="573"/>
      <c r="I40" s="572" t="s">
        <v>387</v>
      </c>
      <c r="J40" s="576"/>
    </row>
    <row r="41" spans="4:10" ht="5.25" customHeight="1">
      <c r="D41" s="579"/>
      <c r="E41" s="574"/>
      <c r="F41" s="574"/>
      <c r="G41" s="574"/>
      <c r="H41" s="575"/>
      <c r="I41" s="574"/>
      <c r="J41" s="577"/>
    </row>
    <row r="42" spans="4:10" ht="15.75">
      <c r="D42" s="580"/>
      <c r="E42" s="575"/>
      <c r="F42" s="575"/>
      <c r="G42" s="152" t="s">
        <v>388</v>
      </c>
      <c r="H42" s="152" t="s">
        <v>298</v>
      </c>
      <c r="I42" s="152" t="s">
        <v>388</v>
      </c>
      <c r="J42" s="153" t="s">
        <v>298</v>
      </c>
    </row>
    <row r="43" spans="4:10" ht="31.5">
      <c r="D43" s="151">
        <v>1</v>
      </c>
      <c r="E43" s="152">
        <v>2</v>
      </c>
      <c r="F43" s="152">
        <v>3</v>
      </c>
      <c r="G43" s="152">
        <v>4</v>
      </c>
      <c r="H43" s="152" t="s">
        <v>390</v>
      </c>
      <c r="I43" s="152" t="s">
        <v>389</v>
      </c>
      <c r="J43" s="153" t="s">
        <v>391</v>
      </c>
    </row>
    <row r="44" spans="4:10" ht="15.75">
      <c r="D44" s="154">
        <v>2</v>
      </c>
      <c r="E44" s="155" t="s">
        <v>242</v>
      </c>
      <c r="F44" s="156"/>
      <c r="G44" s="156"/>
      <c r="H44" s="174"/>
      <c r="I44" s="156"/>
      <c r="J44" s="157"/>
    </row>
    <row r="45" spans="4:10" ht="15.75">
      <c r="D45" s="158" t="s">
        <v>349</v>
      </c>
      <c r="E45" s="175" t="s">
        <v>247</v>
      </c>
      <c r="F45" s="160">
        <f>+F47+F50+F58+F59+F60</f>
        <v>41170000</v>
      </c>
      <c r="G45" s="160">
        <f>+G47+G50+G58+G59+G60</f>
        <v>36970000</v>
      </c>
      <c r="H45" s="176">
        <f>+H47+H50+H58+H59+H60</f>
        <v>0.976234486400845</v>
      </c>
      <c r="I45" s="160">
        <f>+I47+I50+I58+I59+I60</f>
        <v>-4200000</v>
      </c>
      <c r="J45" s="170">
        <f>+I45/F45</f>
        <v>-0.10201603109059995</v>
      </c>
    </row>
    <row r="46" spans="4:10" ht="15.75">
      <c r="D46" s="158"/>
      <c r="E46" s="175"/>
      <c r="F46" s="160"/>
      <c r="G46" s="160"/>
      <c r="H46" s="176"/>
      <c r="I46" s="160"/>
      <c r="J46" s="170"/>
    </row>
    <row r="47" spans="4:10" ht="15.75">
      <c r="D47" s="158" t="s">
        <v>368</v>
      </c>
      <c r="E47" s="175" t="s">
        <v>287</v>
      </c>
      <c r="F47" s="160">
        <f>SUM(F48:F49)</f>
        <v>7200000</v>
      </c>
      <c r="G47" s="160">
        <f>SUM(G48:G49)</f>
        <v>7200000</v>
      </c>
      <c r="H47" s="176">
        <f>SUM(H48:H49)</f>
        <v>0.19012410879324004</v>
      </c>
      <c r="I47" s="160">
        <f>SUM(I48:I49)</f>
        <v>0</v>
      </c>
      <c r="J47" s="170">
        <f>+I47/F47</f>
        <v>0</v>
      </c>
    </row>
    <row r="48" spans="4:10" ht="15.75">
      <c r="D48" s="158"/>
      <c r="E48" s="164" t="s">
        <v>369</v>
      </c>
      <c r="F48" s="160">
        <v>0</v>
      </c>
      <c r="G48" s="165">
        <v>0</v>
      </c>
      <c r="H48" s="177">
        <f>+G48/$G$69</f>
        <v>0</v>
      </c>
      <c r="I48" s="165">
        <f>+G48-F48</f>
        <v>0</v>
      </c>
      <c r="J48" s="170"/>
    </row>
    <row r="49" spans="4:10" ht="15.75">
      <c r="D49" s="158"/>
      <c r="E49" s="164" t="s">
        <v>466</v>
      </c>
      <c r="F49" s="165">
        <v>7200000</v>
      </c>
      <c r="G49" s="165">
        <v>7200000</v>
      </c>
      <c r="H49" s="177">
        <f>+G49/$G$69</f>
        <v>0.19012410879324004</v>
      </c>
      <c r="I49" s="165">
        <f>+G49-F49</f>
        <v>0</v>
      </c>
      <c r="J49" s="170">
        <f>+I49/F49</f>
        <v>0</v>
      </c>
    </row>
    <row r="50" spans="4:10" ht="15.75">
      <c r="D50" s="158" t="s">
        <v>370</v>
      </c>
      <c r="E50" s="175" t="s">
        <v>522</v>
      </c>
      <c r="F50" s="160">
        <f>SUM(F51:F57)</f>
        <v>28000000</v>
      </c>
      <c r="G50" s="160">
        <f>SUM(G51:G57)</f>
        <v>23800000</v>
      </c>
      <c r="H50" s="176">
        <f>SUM(H51:H57)</f>
        <v>0.6284658040665434</v>
      </c>
      <c r="I50" s="160">
        <f>SUM(I51:I57)</f>
        <v>-4200000</v>
      </c>
      <c r="J50" s="170">
        <f aca="true" t="shared" si="0" ref="J50:J55">+I50/F50</f>
        <v>-0.15</v>
      </c>
    </row>
    <row r="51" spans="4:10" ht="15.75">
      <c r="D51" s="158"/>
      <c r="E51" s="164" t="s">
        <v>371</v>
      </c>
      <c r="F51" s="165">
        <v>12000000</v>
      </c>
      <c r="G51" s="165">
        <v>9000000</v>
      </c>
      <c r="H51" s="177">
        <f>+G51/$G$69</f>
        <v>0.23765513599155003</v>
      </c>
      <c r="I51" s="165">
        <f>+G51-F51</f>
        <v>-3000000</v>
      </c>
      <c r="J51" s="170">
        <f t="shared" si="0"/>
        <v>-0.25</v>
      </c>
    </row>
    <row r="52" spans="4:10" ht="15.75">
      <c r="D52" s="158"/>
      <c r="E52" s="164" t="s">
        <v>372</v>
      </c>
      <c r="F52" s="165">
        <v>3600000</v>
      </c>
      <c r="G52" s="165">
        <v>3600000</v>
      </c>
      <c r="H52" s="177">
        <f>+G52/$G$69</f>
        <v>0.09506205439662002</v>
      </c>
      <c r="I52" s="165">
        <f>+G52-F52</f>
        <v>0</v>
      </c>
      <c r="J52" s="170">
        <f t="shared" si="0"/>
        <v>0</v>
      </c>
    </row>
    <row r="53" spans="4:10" ht="18.75" customHeight="1">
      <c r="D53" s="158"/>
      <c r="E53" s="164" t="s">
        <v>373</v>
      </c>
      <c r="F53" s="165">
        <v>7200000</v>
      </c>
      <c r="G53" s="165">
        <v>6000000</v>
      </c>
      <c r="H53" s="177">
        <f>+G53/$G$69</f>
        <v>0.15843675732770002</v>
      </c>
      <c r="I53" s="165">
        <f>+G53-F53</f>
        <v>-1200000</v>
      </c>
      <c r="J53" s="170">
        <f t="shared" si="0"/>
        <v>-0.16666666666666666</v>
      </c>
    </row>
    <row r="54" spans="4:10" ht="30">
      <c r="D54" s="158"/>
      <c r="E54" s="164" t="s">
        <v>530</v>
      </c>
      <c r="F54" s="165">
        <v>4000000</v>
      </c>
      <c r="G54" s="165">
        <v>4000000</v>
      </c>
      <c r="H54" s="177">
        <f>+G54/$G$69</f>
        <v>0.10562450488513335</v>
      </c>
      <c r="I54" s="165">
        <f>+G54-F54</f>
        <v>0</v>
      </c>
      <c r="J54" s="170">
        <f t="shared" si="0"/>
        <v>0</v>
      </c>
    </row>
    <row r="55" spans="4:10" ht="15.75">
      <c r="D55" s="158"/>
      <c r="E55" s="164" t="s">
        <v>374</v>
      </c>
      <c r="F55" s="165">
        <v>1200000</v>
      </c>
      <c r="G55" s="165">
        <v>1200000</v>
      </c>
      <c r="H55" s="177">
        <f>+G55/$G$69</f>
        <v>0.031687351465540005</v>
      </c>
      <c r="I55" s="165">
        <f>+G55-F55</f>
        <v>0</v>
      </c>
      <c r="J55" s="170">
        <f t="shared" si="0"/>
        <v>0</v>
      </c>
    </row>
    <row r="56" spans="4:10" ht="15.75">
      <c r="D56" s="158"/>
      <c r="E56" s="164" t="s">
        <v>531</v>
      </c>
      <c r="F56" s="165"/>
      <c r="G56" s="165"/>
      <c r="H56" s="177"/>
      <c r="I56" s="165"/>
      <c r="J56" s="170"/>
    </row>
    <row r="57" spans="4:10" ht="15.75">
      <c r="D57" s="158"/>
      <c r="E57" s="164" t="s">
        <v>375</v>
      </c>
      <c r="F57" s="165"/>
      <c r="G57" s="165"/>
      <c r="H57" s="177"/>
      <c r="I57" s="165"/>
      <c r="J57" s="170"/>
    </row>
    <row r="58" spans="4:10" ht="15.75">
      <c r="D58" s="158"/>
      <c r="E58" s="175"/>
      <c r="F58" s="160"/>
      <c r="G58" s="160"/>
      <c r="H58" s="177"/>
      <c r="I58" s="165"/>
      <c r="J58" s="170"/>
    </row>
    <row r="59" spans="4:10" ht="15.75">
      <c r="D59" s="158" t="s">
        <v>376</v>
      </c>
      <c r="E59" s="175" t="s">
        <v>288</v>
      </c>
      <c r="F59" s="160"/>
      <c r="G59" s="160"/>
      <c r="H59" s="177"/>
      <c r="I59" s="165"/>
      <c r="J59" s="170"/>
    </row>
    <row r="60" spans="4:10" ht="15.75">
      <c r="D60" s="158" t="s">
        <v>377</v>
      </c>
      <c r="E60" s="175" t="s">
        <v>378</v>
      </c>
      <c r="F60" s="160">
        <f>SUM(F61:F62)</f>
        <v>5970000</v>
      </c>
      <c r="G60" s="160">
        <f>SUM(G61:G62)</f>
        <v>5970000</v>
      </c>
      <c r="H60" s="176">
        <f>SUM(H61:H62)</f>
        <v>0.15764457354106154</v>
      </c>
      <c r="I60" s="160">
        <f>SUM(I61:I62)</f>
        <v>0</v>
      </c>
      <c r="J60" s="170">
        <f>+I60/F60</f>
        <v>0</v>
      </c>
    </row>
    <row r="61" spans="4:10" ht="30">
      <c r="D61" s="158"/>
      <c r="E61" s="164" t="s">
        <v>532</v>
      </c>
      <c r="F61" s="165">
        <v>5970000</v>
      </c>
      <c r="G61" s="165">
        <v>5970000</v>
      </c>
      <c r="H61" s="177">
        <f>+G61/$G$69</f>
        <v>0.15764457354106154</v>
      </c>
      <c r="I61" s="165">
        <f>+G61-F61</f>
        <v>0</v>
      </c>
      <c r="J61" s="170">
        <f>+I61/F61</f>
        <v>0</v>
      </c>
    </row>
    <row r="62" spans="4:10" ht="21" customHeight="1">
      <c r="D62" s="158"/>
      <c r="E62" s="164" t="s">
        <v>379</v>
      </c>
      <c r="F62" s="165"/>
      <c r="G62" s="165"/>
      <c r="H62" s="177"/>
      <c r="I62" s="165"/>
      <c r="J62" s="170"/>
    </row>
    <row r="63" spans="4:10" ht="15.75">
      <c r="D63" s="158" t="s">
        <v>350</v>
      </c>
      <c r="E63" s="175" t="s">
        <v>253</v>
      </c>
      <c r="F63" s="160">
        <f>SUM(F64:F67)</f>
        <v>900000</v>
      </c>
      <c r="G63" s="160">
        <f>SUM(G64:G67)</f>
        <v>900000</v>
      </c>
      <c r="H63" s="176">
        <f>SUM(H64:H67)</f>
        <v>0.023765513599155005</v>
      </c>
      <c r="I63" s="160">
        <f>SUM(I64:I67)</f>
        <v>0</v>
      </c>
      <c r="J63" s="170">
        <f>+I63/F63</f>
        <v>0</v>
      </c>
    </row>
    <row r="64" spans="4:10" ht="15.75">
      <c r="D64" s="158" t="s">
        <v>523</v>
      </c>
      <c r="E64" s="164" t="s">
        <v>524</v>
      </c>
      <c r="F64" s="165">
        <v>900000</v>
      </c>
      <c r="G64" s="165">
        <v>900000</v>
      </c>
      <c r="H64" s="177">
        <f>+G64/$G$69</f>
        <v>0.023765513599155005</v>
      </c>
      <c r="I64" s="165">
        <f>+G64-F64</f>
        <v>0</v>
      </c>
      <c r="J64" s="170">
        <f>+I64/F64</f>
        <v>0</v>
      </c>
    </row>
    <row r="65" spans="4:10" ht="30">
      <c r="D65" s="158" t="s">
        <v>525</v>
      </c>
      <c r="E65" s="164" t="s">
        <v>533</v>
      </c>
      <c r="F65" s="165"/>
      <c r="G65" s="165"/>
      <c r="H65" s="177"/>
      <c r="I65" s="165"/>
      <c r="J65" s="170"/>
    </row>
    <row r="66" spans="4:10" ht="16.5" customHeight="1">
      <c r="D66" s="158" t="s">
        <v>526</v>
      </c>
      <c r="E66" s="164" t="s">
        <v>527</v>
      </c>
      <c r="F66" s="165"/>
      <c r="G66" s="165"/>
      <c r="H66" s="177"/>
      <c r="I66" s="165"/>
      <c r="J66" s="170"/>
    </row>
    <row r="67" spans="4:10" ht="15.75">
      <c r="D67" s="158" t="s">
        <v>528</v>
      </c>
      <c r="E67" s="164" t="s">
        <v>529</v>
      </c>
      <c r="F67" s="165"/>
      <c r="G67" s="165"/>
      <c r="H67" s="180"/>
      <c r="I67" s="165"/>
      <c r="J67" s="170"/>
    </row>
    <row r="68" spans="4:10" ht="15">
      <c r="D68" s="163"/>
      <c r="E68" s="168"/>
      <c r="F68" s="165"/>
      <c r="G68" s="165"/>
      <c r="H68" s="177"/>
      <c r="I68" s="165"/>
      <c r="J68" s="170"/>
    </row>
    <row r="69" spans="4:10" ht="16.5" thickBot="1">
      <c r="D69" s="570"/>
      <c r="E69" s="571"/>
      <c r="F69" s="171">
        <f>+F45+F63</f>
        <v>42070000</v>
      </c>
      <c r="G69" s="171">
        <f>+G45+G63</f>
        <v>37870000</v>
      </c>
      <c r="H69" s="178">
        <f>+H45+H63</f>
        <v>1</v>
      </c>
      <c r="I69" s="171">
        <f>+G69-F69</f>
        <v>-4200000</v>
      </c>
      <c r="J69" s="179">
        <f>+I69/F69</f>
        <v>-0.09983361064891846</v>
      </c>
    </row>
    <row r="70" spans="4:10" ht="15.75">
      <c r="D70" s="77"/>
      <c r="E70" s="78"/>
      <c r="F70" s="79"/>
      <c r="G70" s="79"/>
      <c r="H70" s="79"/>
      <c r="I70" s="79"/>
      <c r="J70" s="80"/>
    </row>
    <row r="97" ht="16.5" customHeight="1"/>
    <row r="98" spans="4:10" ht="15">
      <c r="D98" s="11"/>
      <c r="E98" s="11"/>
      <c r="F98" s="11"/>
      <c r="G98" s="11"/>
      <c r="H98" s="11"/>
      <c r="I98" s="11"/>
      <c r="J98" s="11"/>
    </row>
    <row r="99" spans="4:10" ht="15">
      <c r="D99" s="11"/>
      <c r="E99" s="11"/>
      <c r="F99" s="11"/>
      <c r="G99" s="11"/>
      <c r="H99" s="11"/>
      <c r="I99" s="11"/>
      <c r="J99" s="11"/>
    </row>
    <row r="100" spans="4:10" ht="15">
      <c r="D100" s="11"/>
      <c r="E100" s="11"/>
      <c r="F100" s="11"/>
      <c r="G100" s="11"/>
      <c r="H100" s="11"/>
      <c r="I100" s="11"/>
      <c r="J100" s="11"/>
    </row>
    <row r="101" spans="4:10" ht="15">
      <c r="D101" s="11"/>
      <c r="E101" s="11"/>
      <c r="F101" s="11"/>
      <c r="G101" s="11"/>
      <c r="H101" s="11"/>
      <c r="I101" s="11"/>
      <c r="J101" s="11"/>
    </row>
    <row r="102" spans="4:10" ht="15">
      <c r="D102" s="11"/>
      <c r="E102" s="11"/>
      <c r="F102" s="11"/>
      <c r="G102" s="11"/>
      <c r="H102" s="11"/>
      <c r="I102" s="11"/>
      <c r="J102" s="11"/>
    </row>
    <row r="103" spans="4:10" ht="15">
      <c r="D103" s="11"/>
      <c r="E103" s="11"/>
      <c r="F103" s="11"/>
      <c r="G103" s="11"/>
      <c r="H103" s="11"/>
      <c r="I103" s="11"/>
      <c r="J103" s="11"/>
    </row>
    <row r="104" spans="4:10" ht="15">
      <c r="D104" s="11"/>
      <c r="E104" s="11"/>
      <c r="F104" s="11"/>
      <c r="G104" s="11"/>
      <c r="H104" s="11"/>
      <c r="I104" s="11"/>
      <c r="J104" s="11"/>
    </row>
    <row r="105" spans="4:10" ht="15">
      <c r="D105" s="11"/>
      <c r="E105" s="11"/>
      <c r="F105" s="11"/>
      <c r="G105" s="11"/>
      <c r="H105" s="11"/>
      <c r="I105" s="11"/>
      <c r="J105" s="11"/>
    </row>
    <row r="106" spans="4:10" ht="15.75" customHeight="1">
      <c r="D106" s="11"/>
      <c r="E106" s="11"/>
      <c r="F106" s="11"/>
      <c r="G106" s="11"/>
      <c r="H106" s="11"/>
      <c r="I106" s="11"/>
      <c r="J106" s="11"/>
    </row>
    <row r="107" spans="4:10" ht="15.75" customHeight="1">
      <c r="D107" s="11"/>
      <c r="E107" s="11"/>
      <c r="F107" s="11"/>
      <c r="G107" s="11"/>
      <c r="H107" s="11"/>
      <c r="I107" s="11"/>
      <c r="J107" s="11"/>
    </row>
    <row r="108" spans="4:10" ht="15.75" customHeight="1">
      <c r="D108" s="11"/>
      <c r="E108" s="11"/>
      <c r="F108" s="11"/>
      <c r="G108" s="11"/>
      <c r="H108" s="11"/>
      <c r="I108" s="11"/>
      <c r="J108" s="11"/>
    </row>
    <row r="109" spans="4:10" ht="15.75" customHeight="1">
      <c r="D109" s="11"/>
      <c r="E109" s="11"/>
      <c r="F109" s="11"/>
      <c r="G109" s="11"/>
      <c r="H109" s="11"/>
      <c r="I109" s="11"/>
      <c r="J109" s="11"/>
    </row>
    <row r="110" spans="4:10" ht="15">
      <c r="D110" s="11"/>
      <c r="E110" s="11"/>
      <c r="F110" s="11"/>
      <c r="G110" s="11"/>
      <c r="H110" s="11"/>
      <c r="I110" s="11"/>
      <c r="J110" s="11"/>
    </row>
    <row r="111" spans="4:10" ht="15">
      <c r="D111" s="11"/>
      <c r="E111" s="11"/>
      <c r="F111" s="11"/>
      <c r="G111" s="11"/>
      <c r="H111" s="11"/>
      <c r="I111" s="11"/>
      <c r="J111" s="11"/>
    </row>
    <row r="112" spans="4:10" ht="16.5" customHeight="1">
      <c r="D112" s="11"/>
      <c r="E112" s="11"/>
      <c r="F112" s="11"/>
      <c r="G112" s="11"/>
      <c r="H112" s="11"/>
      <c r="I112" s="11"/>
      <c r="J112" s="11"/>
    </row>
    <row r="113" spans="4:10" ht="15">
      <c r="D113" s="11"/>
      <c r="E113" s="11"/>
      <c r="F113" s="11"/>
      <c r="G113" s="11"/>
      <c r="H113" s="11"/>
      <c r="I113" s="11"/>
      <c r="J113" s="11"/>
    </row>
    <row r="114" spans="4:10" ht="15">
      <c r="D114" s="11"/>
      <c r="E114" s="11"/>
      <c r="F114" s="11"/>
      <c r="G114" s="11"/>
      <c r="H114" s="11"/>
      <c r="I114" s="11"/>
      <c r="J114" s="11"/>
    </row>
    <row r="115" spans="4:10" ht="15">
      <c r="D115" s="11"/>
      <c r="E115" s="11"/>
      <c r="F115" s="11"/>
      <c r="G115" s="11"/>
      <c r="H115" s="11"/>
      <c r="I115" s="11"/>
      <c r="J115" s="11"/>
    </row>
    <row r="116" spans="4:10" ht="15">
      <c r="D116" s="11"/>
      <c r="E116" s="11"/>
      <c r="F116" s="11"/>
      <c r="G116" s="11"/>
      <c r="H116" s="11"/>
      <c r="I116" s="11"/>
      <c r="J116" s="11"/>
    </row>
    <row r="117" spans="4:10" ht="19.5" customHeight="1">
      <c r="D117" s="11"/>
      <c r="E117" s="11"/>
      <c r="F117" s="11"/>
      <c r="G117" s="11"/>
      <c r="H117" s="11"/>
      <c r="I117" s="11"/>
      <c r="J117" s="11"/>
    </row>
    <row r="118" spans="4:10" ht="15">
      <c r="D118" s="11"/>
      <c r="E118" s="11"/>
      <c r="F118" s="11"/>
      <c r="G118" s="11"/>
      <c r="H118" s="11"/>
      <c r="I118" s="11"/>
      <c r="J118" s="11"/>
    </row>
    <row r="119" spans="4:10" ht="15">
      <c r="D119" s="11"/>
      <c r="E119" s="11"/>
      <c r="F119" s="11"/>
      <c r="G119" s="11"/>
      <c r="H119" s="11"/>
      <c r="I119" s="11"/>
      <c r="J119" s="11"/>
    </row>
    <row r="120" spans="4:10" ht="15">
      <c r="D120" s="11"/>
      <c r="E120" s="11"/>
      <c r="F120" s="11"/>
      <c r="G120" s="11"/>
      <c r="H120" s="11"/>
      <c r="I120" s="11"/>
      <c r="J120" s="11"/>
    </row>
    <row r="121" spans="4:10" ht="15">
      <c r="D121" s="11"/>
      <c r="E121" s="11"/>
      <c r="F121" s="11"/>
      <c r="G121" s="11"/>
      <c r="H121" s="11"/>
      <c r="I121" s="11"/>
      <c r="J121" s="11"/>
    </row>
    <row r="122" spans="4:10" ht="17.25" customHeight="1">
      <c r="D122" s="11"/>
      <c r="E122" s="11"/>
      <c r="F122" s="11"/>
      <c r="G122" s="11"/>
      <c r="H122" s="11"/>
      <c r="I122" s="11"/>
      <c r="J122" s="11"/>
    </row>
    <row r="123" spans="4:10" ht="18.75" customHeight="1">
      <c r="D123" s="11"/>
      <c r="E123" s="11"/>
      <c r="F123" s="11"/>
      <c r="G123" s="11"/>
      <c r="H123" s="11"/>
      <c r="I123" s="11"/>
      <c r="J123" s="11"/>
    </row>
    <row r="124" spans="4:10" ht="15">
      <c r="D124" s="11"/>
      <c r="E124" s="11"/>
      <c r="F124" s="11"/>
      <c r="G124" s="11"/>
      <c r="H124" s="11"/>
      <c r="I124" s="11"/>
      <c r="J124" s="11"/>
    </row>
    <row r="125" spans="4:10" ht="21" customHeight="1">
      <c r="D125" s="11"/>
      <c r="E125" s="11"/>
      <c r="F125" s="11"/>
      <c r="G125" s="11"/>
      <c r="H125" s="11"/>
      <c r="I125" s="11"/>
      <c r="J125" s="11"/>
    </row>
    <row r="126" spans="4:10" ht="15">
      <c r="D126" s="11"/>
      <c r="E126" s="11"/>
      <c r="F126" s="11"/>
      <c r="G126" s="11"/>
      <c r="H126" s="11"/>
      <c r="I126" s="11"/>
      <c r="J126" s="11"/>
    </row>
    <row r="127" spans="4:10" ht="15">
      <c r="D127" s="11"/>
      <c r="E127" s="11"/>
      <c r="F127" s="11"/>
      <c r="G127" s="11"/>
      <c r="H127" s="11"/>
      <c r="I127" s="11"/>
      <c r="J127" s="11"/>
    </row>
    <row r="128" spans="4:10" ht="15">
      <c r="D128" s="11"/>
      <c r="E128" s="11"/>
      <c r="F128" s="11"/>
      <c r="G128" s="11"/>
      <c r="H128" s="11"/>
      <c r="I128" s="11"/>
      <c r="J128" s="11"/>
    </row>
    <row r="129" spans="4:10" ht="15">
      <c r="D129" s="11"/>
      <c r="E129" s="11"/>
      <c r="F129" s="11"/>
      <c r="G129" s="11"/>
      <c r="H129" s="11"/>
      <c r="I129" s="11"/>
      <c r="J129" s="11"/>
    </row>
    <row r="130" spans="4:10" ht="15">
      <c r="D130" s="11"/>
      <c r="E130" s="11"/>
      <c r="F130" s="11"/>
      <c r="G130" s="11"/>
      <c r="H130" s="11"/>
      <c r="I130" s="11"/>
      <c r="J130" s="11"/>
    </row>
    <row r="131" spans="4:10" ht="18.75" customHeight="1">
      <c r="D131" s="11"/>
      <c r="E131" s="11"/>
      <c r="F131" s="11"/>
      <c r="G131" s="11"/>
      <c r="H131" s="11"/>
      <c r="I131" s="11"/>
      <c r="J131" s="11"/>
    </row>
    <row r="132" spans="4:10" ht="20.25" customHeight="1">
      <c r="D132" s="11"/>
      <c r="E132" s="11"/>
      <c r="F132" s="11"/>
      <c r="G132" s="11"/>
      <c r="H132" s="11"/>
      <c r="I132" s="11"/>
      <c r="J132" s="11"/>
    </row>
    <row r="133" spans="4:10" ht="15">
      <c r="D133" s="11"/>
      <c r="E133" s="11"/>
      <c r="F133" s="11"/>
      <c r="G133" s="11"/>
      <c r="H133" s="11"/>
      <c r="I133" s="11"/>
      <c r="J133" s="11"/>
    </row>
    <row r="134" spans="4:10" ht="15">
      <c r="D134" s="11"/>
      <c r="E134" s="11"/>
      <c r="F134" s="11"/>
      <c r="G134" s="11"/>
      <c r="H134" s="11"/>
      <c r="I134" s="11"/>
      <c r="J134" s="11"/>
    </row>
    <row r="135" spans="4:10" ht="15">
      <c r="D135" s="11"/>
      <c r="E135" s="11"/>
      <c r="F135" s="11"/>
      <c r="G135" s="11"/>
      <c r="H135" s="11"/>
      <c r="I135" s="11"/>
      <c r="J135" s="11"/>
    </row>
    <row r="136" spans="4:10" ht="18.75" customHeight="1">
      <c r="D136" s="11"/>
      <c r="E136" s="11"/>
      <c r="F136" s="11"/>
      <c r="G136" s="11"/>
      <c r="H136" s="11"/>
      <c r="I136" s="11"/>
      <c r="J136" s="11"/>
    </row>
    <row r="137" spans="4:10" ht="20.25" customHeight="1">
      <c r="D137" s="11"/>
      <c r="E137" s="11"/>
      <c r="F137" s="11"/>
      <c r="G137" s="11"/>
      <c r="H137" s="11"/>
      <c r="I137" s="11"/>
      <c r="J137" s="11"/>
    </row>
    <row r="138" spans="4:10" ht="15">
      <c r="D138" s="11"/>
      <c r="E138" s="11"/>
      <c r="F138" s="11"/>
      <c r="G138" s="11"/>
      <c r="H138" s="11"/>
      <c r="I138" s="11"/>
      <c r="J138" s="11"/>
    </row>
    <row r="139" spans="4:10" ht="15">
      <c r="D139" s="11"/>
      <c r="E139" s="11"/>
      <c r="F139" s="11"/>
      <c r="G139" s="11"/>
      <c r="H139" s="11"/>
      <c r="I139" s="11"/>
      <c r="J139" s="11"/>
    </row>
    <row r="140" spans="4:10" ht="16.5" customHeight="1">
      <c r="D140" s="11"/>
      <c r="E140" s="11"/>
      <c r="F140" s="11"/>
      <c r="G140" s="11"/>
      <c r="H140" s="11"/>
      <c r="I140" s="11"/>
      <c r="J140" s="11"/>
    </row>
    <row r="141" spans="4:10" ht="15">
      <c r="D141" s="11"/>
      <c r="E141" s="11"/>
      <c r="F141" s="11"/>
      <c r="G141" s="11"/>
      <c r="H141" s="11"/>
      <c r="I141" s="11"/>
      <c r="J141" s="11"/>
    </row>
    <row r="142" spans="4:10" ht="15.75" customHeight="1">
      <c r="D142" s="11"/>
      <c r="E142" s="11"/>
      <c r="F142" s="11"/>
      <c r="G142" s="11"/>
      <c r="H142" s="11"/>
      <c r="I142" s="11"/>
      <c r="J142" s="11"/>
    </row>
    <row r="143" spans="4:10" ht="15.75" customHeight="1">
      <c r="D143" s="11"/>
      <c r="E143" s="11"/>
      <c r="F143" s="11"/>
      <c r="G143" s="11"/>
      <c r="H143" s="11"/>
      <c r="I143" s="11"/>
      <c r="J143" s="11"/>
    </row>
    <row r="144" spans="4:10" ht="15.75" customHeight="1">
      <c r="D144" s="11"/>
      <c r="E144" s="11"/>
      <c r="F144" s="11"/>
      <c r="G144" s="11"/>
      <c r="H144" s="11"/>
      <c r="I144" s="11"/>
      <c r="J144" s="11"/>
    </row>
    <row r="145" spans="4:10" ht="15.75" customHeight="1">
      <c r="D145" s="11"/>
      <c r="E145" s="11"/>
      <c r="F145" s="11"/>
      <c r="G145" s="11"/>
      <c r="H145" s="11"/>
      <c r="I145" s="11"/>
      <c r="J145" s="11"/>
    </row>
    <row r="146" spans="4:10" ht="15">
      <c r="D146" s="11"/>
      <c r="E146" s="11"/>
      <c r="F146" s="11"/>
      <c r="G146" s="11"/>
      <c r="H146" s="11"/>
      <c r="I146" s="11"/>
      <c r="J146" s="11"/>
    </row>
    <row r="147" spans="4:10" ht="6.75" customHeight="1">
      <c r="D147" s="11"/>
      <c r="E147" s="11"/>
      <c r="F147" s="11"/>
      <c r="G147" s="11"/>
      <c r="H147" s="11"/>
      <c r="I147" s="11"/>
      <c r="J147" s="11"/>
    </row>
    <row r="148" spans="4:10" ht="12.75" customHeight="1">
      <c r="D148" s="11"/>
      <c r="E148" s="11"/>
      <c r="F148" s="11"/>
      <c r="G148" s="11"/>
      <c r="H148" s="11"/>
      <c r="I148" s="11"/>
      <c r="J148" s="11"/>
    </row>
    <row r="149" spans="4:10" ht="19.5" customHeight="1">
      <c r="D149" s="11"/>
      <c r="E149" s="11"/>
      <c r="F149" s="11"/>
      <c r="G149" s="11"/>
      <c r="H149" s="11"/>
      <c r="I149" s="11"/>
      <c r="J149" s="11"/>
    </row>
    <row r="150" spans="4:11" ht="25.5" customHeight="1">
      <c r="D150" s="11"/>
      <c r="E150" s="11"/>
      <c r="F150" s="11"/>
      <c r="G150" s="11"/>
      <c r="H150" s="11"/>
      <c r="I150" s="11"/>
      <c r="J150" s="11"/>
      <c r="K150" s="10"/>
    </row>
    <row r="151" spans="4:11" ht="17.25" customHeight="1">
      <c r="D151" s="11"/>
      <c r="E151" s="11"/>
      <c r="F151" s="11"/>
      <c r="G151" s="11"/>
      <c r="H151" s="11"/>
      <c r="I151" s="11"/>
      <c r="J151" s="11"/>
      <c r="K151" s="10"/>
    </row>
    <row r="152" spans="4:11" ht="20.25" customHeight="1">
      <c r="D152" s="11"/>
      <c r="E152" s="11"/>
      <c r="F152" s="11"/>
      <c r="G152" s="11"/>
      <c r="H152" s="11"/>
      <c r="I152" s="11"/>
      <c r="J152" s="11"/>
      <c r="K152" s="10"/>
    </row>
    <row r="153" spans="4:11" ht="18" customHeight="1">
      <c r="D153" s="11"/>
      <c r="E153" s="11"/>
      <c r="F153" s="11"/>
      <c r="G153" s="11"/>
      <c r="H153" s="11"/>
      <c r="I153" s="11"/>
      <c r="J153" s="11"/>
      <c r="K153" s="10"/>
    </row>
    <row r="154" spans="4:11" ht="15">
      <c r="D154" s="11"/>
      <c r="E154" s="11"/>
      <c r="F154" s="11"/>
      <c r="G154" s="11"/>
      <c r="H154" s="11"/>
      <c r="I154" s="11"/>
      <c r="J154" s="11"/>
      <c r="K154" s="10"/>
    </row>
    <row r="155" spans="4:11" ht="15" customHeight="1">
      <c r="D155" s="11"/>
      <c r="E155" s="11"/>
      <c r="F155" s="11"/>
      <c r="G155" s="11"/>
      <c r="H155" s="11"/>
      <c r="I155" s="11"/>
      <c r="J155" s="11"/>
      <c r="K155" s="10"/>
    </row>
    <row r="156" spans="4:11" ht="19.5" customHeight="1">
      <c r="D156" s="11"/>
      <c r="E156" s="11"/>
      <c r="F156" s="11"/>
      <c r="G156" s="11"/>
      <c r="H156" s="11"/>
      <c r="I156" s="11"/>
      <c r="J156" s="11"/>
      <c r="K156" s="10"/>
    </row>
    <row r="157" spans="4:11" ht="18.75" customHeight="1">
      <c r="D157" s="11"/>
      <c r="E157" s="11"/>
      <c r="F157" s="11"/>
      <c r="G157" s="11"/>
      <c r="H157" s="11"/>
      <c r="I157" s="11"/>
      <c r="J157" s="11"/>
      <c r="K157" s="10"/>
    </row>
    <row r="158" spans="4:11" ht="21.75" customHeight="1">
      <c r="D158" s="11"/>
      <c r="E158" s="11"/>
      <c r="F158" s="11"/>
      <c r="G158" s="11"/>
      <c r="H158" s="11"/>
      <c r="I158" s="11"/>
      <c r="J158" s="11"/>
      <c r="K158" s="10"/>
    </row>
    <row r="159" spans="4:11" ht="20.25" customHeight="1">
      <c r="D159" s="11"/>
      <c r="E159" s="11"/>
      <c r="F159" s="11"/>
      <c r="G159" s="11"/>
      <c r="H159" s="11"/>
      <c r="I159" s="11"/>
      <c r="J159" s="11"/>
      <c r="K159" s="10"/>
    </row>
    <row r="160" spans="4:11" ht="21" customHeight="1">
      <c r="D160" s="11"/>
      <c r="E160" s="11"/>
      <c r="F160" s="11"/>
      <c r="G160" s="11"/>
      <c r="H160" s="11"/>
      <c r="I160" s="11"/>
      <c r="J160" s="11"/>
      <c r="K160" s="10"/>
    </row>
    <row r="161" spans="4:11" ht="20.25" customHeight="1">
      <c r="D161" s="11"/>
      <c r="E161" s="11"/>
      <c r="F161" s="11"/>
      <c r="G161" s="11"/>
      <c r="H161" s="11"/>
      <c r="I161" s="11"/>
      <c r="J161" s="11"/>
      <c r="K161" s="10"/>
    </row>
    <row r="162" spans="4:11" ht="18.75" customHeight="1">
      <c r="D162" s="11"/>
      <c r="E162" s="11"/>
      <c r="F162" s="11"/>
      <c r="G162" s="11"/>
      <c r="H162" s="11"/>
      <c r="I162" s="11"/>
      <c r="J162" s="11"/>
      <c r="K162" s="10"/>
    </row>
    <row r="163" spans="4:11" ht="15">
      <c r="D163" s="11"/>
      <c r="E163" s="11"/>
      <c r="F163" s="11"/>
      <c r="G163" s="11"/>
      <c r="H163" s="11"/>
      <c r="I163" s="11"/>
      <c r="J163" s="11"/>
      <c r="K163" s="10"/>
    </row>
    <row r="164" spans="4:11" ht="23.25" customHeight="1">
      <c r="D164" s="11"/>
      <c r="E164" s="11"/>
      <c r="F164" s="11"/>
      <c r="G164" s="11"/>
      <c r="H164" s="11"/>
      <c r="I164" s="11"/>
      <c r="J164" s="11"/>
      <c r="K164" s="10"/>
    </row>
    <row r="165" spans="4:11" ht="21.75" customHeight="1">
      <c r="D165" s="11"/>
      <c r="E165" s="11"/>
      <c r="F165" s="11"/>
      <c r="G165" s="11"/>
      <c r="H165" s="11"/>
      <c r="I165" s="11"/>
      <c r="J165" s="11"/>
      <c r="K165" s="10"/>
    </row>
    <row r="166" spans="4:11" ht="17.25" customHeight="1">
      <c r="D166" s="11"/>
      <c r="E166" s="11"/>
      <c r="F166" s="11"/>
      <c r="G166" s="11"/>
      <c r="H166" s="11"/>
      <c r="I166" s="11"/>
      <c r="J166" s="11"/>
      <c r="K166" s="10"/>
    </row>
    <row r="167" spans="4:11" ht="21.75" customHeight="1">
      <c r="D167" s="11"/>
      <c r="E167" s="11"/>
      <c r="F167" s="11"/>
      <c r="G167" s="11"/>
      <c r="H167" s="11"/>
      <c r="I167" s="11"/>
      <c r="J167" s="11"/>
      <c r="K167" s="10"/>
    </row>
    <row r="168" spans="4:11" ht="21.75" customHeight="1">
      <c r="D168" s="11"/>
      <c r="E168" s="11"/>
      <c r="F168" s="11"/>
      <c r="G168" s="11"/>
      <c r="H168" s="11"/>
      <c r="I168" s="11"/>
      <c r="J168" s="11"/>
      <c r="K168" s="10"/>
    </row>
    <row r="169" spans="4:11" ht="15">
      <c r="D169" s="11"/>
      <c r="E169" s="11"/>
      <c r="F169" s="11"/>
      <c r="G169" s="11"/>
      <c r="H169" s="11"/>
      <c r="I169" s="11"/>
      <c r="J169" s="11"/>
      <c r="K169" s="10"/>
    </row>
    <row r="170" spans="4:11" ht="15.75" customHeight="1">
      <c r="D170" s="11"/>
      <c r="E170" s="11"/>
      <c r="F170" s="11"/>
      <c r="G170" s="11"/>
      <c r="H170" s="11"/>
      <c r="I170" s="11"/>
      <c r="J170" s="11"/>
      <c r="K170" s="10"/>
    </row>
    <row r="171" spans="4:11" ht="15">
      <c r="D171" s="11"/>
      <c r="E171" s="11"/>
      <c r="F171" s="11"/>
      <c r="G171" s="11"/>
      <c r="H171" s="11"/>
      <c r="I171" s="11"/>
      <c r="J171" s="11"/>
      <c r="K171" s="10"/>
    </row>
    <row r="172" spans="4:11" ht="15">
      <c r="D172" s="11"/>
      <c r="E172" s="11"/>
      <c r="F172" s="11"/>
      <c r="G172" s="11"/>
      <c r="H172" s="11"/>
      <c r="I172" s="11"/>
      <c r="J172" s="11"/>
      <c r="K172" s="10"/>
    </row>
    <row r="173" spans="4:11" ht="20.25" customHeight="1">
      <c r="D173" s="11"/>
      <c r="E173" s="11"/>
      <c r="F173" s="11"/>
      <c r="G173" s="11"/>
      <c r="H173" s="11"/>
      <c r="I173" s="11"/>
      <c r="J173" s="11"/>
      <c r="K173" s="10"/>
    </row>
    <row r="174" spans="4:11" ht="24" customHeight="1">
      <c r="D174" s="11"/>
      <c r="E174" s="11"/>
      <c r="F174" s="11"/>
      <c r="G174" s="11"/>
      <c r="H174" s="11"/>
      <c r="I174" s="11"/>
      <c r="J174" s="11"/>
      <c r="K174" s="10"/>
    </row>
    <row r="175" spans="4:11" ht="15">
      <c r="D175" s="11"/>
      <c r="E175" s="11"/>
      <c r="F175" s="11"/>
      <c r="G175" s="11"/>
      <c r="H175" s="11"/>
      <c r="I175" s="11"/>
      <c r="J175" s="11"/>
      <c r="K175" s="10"/>
    </row>
    <row r="176" spans="4:11" ht="18.75" customHeight="1">
      <c r="D176" s="11"/>
      <c r="E176" s="11"/>
      <c r="F176" s="11"/>
      <c r="G176" s="11"/>
      <c r="H176" s="11"/>
      <c r="I176" s="11"/>
      <c r="J176" s="11"/>
      <c r="K176" s="10"/>
    </row>
    <row r="177" spans="4:11" ht="15">
      <c r="D177" s="11"/>
      <c r="E177" s="11"/>
      <c r="F177" s="11"/>
      <c r="G177" s="11"/>
      <c r="H177" s="11"/>
      <c r="I177" s="11"/>
      <c r="J177" s="11"/>
      <c r="K177" s="10"/>
    </row>
    <row r="178" spans="4:11" ht="16.5" customHeight="1">
      <c r="D178" s="11"/>
      <c r="E178" s="11"/>
      <c r="F178" s="11"/>
      <c r="G178" s="11"/>
      <c r="H178" s="11"/>
      <c r="I178" s="11"/>
      <c r="J178" s="11"/>
      <c r="K178" s="10"/>
    </row>
    <row r="179" spans="4:11" ht="15">
      <c r="D179" s="11"/>
      <c r="E179" s="11"/>
      <c r="F179" s="11"/>
      <c r="G179" s="11"/>
      <c r="H179" s="11"/>
      <c r="I179" s="11"/>
      <c r="J179" s="11"/>
      <c r="K179" s="10"/>
    </row>
    <row r="180" spans="6:11" ht="12.75">
      <c r="F180" s="10"/>
      <c r="G180" s="10"/>
      <c r="H180" s="10"/>
      <c r="I180" s="10"/>
      <c r="J180" s="10"/>
      <c r="K180" s="10"/>
    </row>
    <row r="181" spans="6:11" ht="12.75">
      <c r="F181" s="10"/>
      <c r="G181" s="10"/>
      <c r="H181" s="10"/>
      <c r="I181" s="10"/>
      <c r="J181" s="10"/>
      <c r="K181" s="10"/>
    </row>
    <row r="182" spans="6:10" ht="12.75">
      <c r="F182" s="10"/>
      <c r="G182" s="10"/>
      <c r="H182" s="10"/>
      <c r="I182" s="10"/>
      <c r="J182" s="10"/>
    </row>
  </sheetData>
  <sheetProtection/>
  <mergeCells count="16">
    <mergeCell ref="G8:H9"/>
    <mergeCell ref="D5:J5"/>
    <mergeCell ref="I8:J9"/>
    <mergeCell ref="D2:J2"/>
    <mergeCell ref="D3:J3"/>
    <mergeCell ref="D4:J4"/>
    <mergeCell ref="D69:E69"/>
    <mergeCell ref="G40:H41"/>
    <mergeCell ref="I40:J41"/>
    <mergeCell ref="D8:D10"/>
    <mergeCell ref="E8:E10"/>
    <mergeCell ref="F8:F10"/>
    <mergeCell ref="D36:E36"/>
    <mergeCell ref="D40:D42"/>
    <mergeCell ref="E40:E42"/>
    <mergeCell ref="F40:F42"/>
  </mergeCells>
  <printOptions/>
  <pageMargins left="0.7086614173228347" right="0" top="0.7874015748031497" bottom="0" header="0.31496062992125984" footer="1.535433070866142"/>
  <pageSetup horizontalDpi="600" verticalDpi="600" orientation="landscape" paperSize="134" scale="90" r:id="rId4"/>
  <headerFooter alignWithMargins="0">
    <oddHeader xml:space="preserve">&amp;L
&amp;RHal-2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1:K138"/>
  <sheetViews>
    <sheetView zoomScalePageLayoutView="0" workbookViewId="0" topLeftCell="C19">
      <selection activeCell="J29" sqref="J29"/>
    </sheetView>
  </sheetViews>
  <sheetFormatPr defaultColWidth="9.140625" defaultRowHeight="12.75"/>
  <cols>
    <col min="1" max="2" width="2.7109375" style="0" customWidth="1"/>
    <col min="3" max="3" width="5.8515625" style="0" customWidth="1"/>
    <col min="4" max="4" width="6.00390625" style="0" customWidth="1"/>
    <col min="5" max="5" width="33.7109375" style="0" customWidth="1"/>
    <col min="6" max="7" width="15.28125" style="0" customWidth="1"/>
    <col min="8" max="8" width="16.28125" style="0" customWidth="1"/>
    <col min="9" max="9" width="18.00390625" style="0" customWidth="1"/>
    <col min="10" max="10" width="14.421875" style="0" customWidth="1"/>
    <col min="11" max="11" width="11.8515625" style="0" customWidth="1"/>
  </cols>
  <sheetData>
    <row r="1" spans="4:10" ht="12.75" customHeight="1">
      <c r="D1" s="568" t="s">
        <v>465</v>
      </c>
      <c r="E1" s="569"/>
      <c r="F1" s="569"/>
      <c r="G1" s="569"/>
      <c r="H1" s="569"/>
      <c r="I1" s="569"/>
      <c r="J1" s="569"/>
    </row>
    <row r="2" spans="4:10" ht="12.75">
      <c r="D2" s="569"/>
      <c r="E2" s="569"/>
      <c r="F2" s="569"/>
      <c r="G2" s="569"/>
      <c r="H2" s="569"/>
      <c r="I2" s="569"/>
      <c r="J2" s="569"/>
    </row>
    <row r="3" spans="4:10" ht="15.75">
      <c r="D3" s="77"/>
      <c r="E3" s="78"/>
      <c r="F3" s="79"/>
      <c r="G3" s="79"/>
      <c r="H3" s="79"/>
      <c r="I3" s="79"/>
      <c r="J3" s="80"/>
    </row>
    <row r="4" spans="4:11" ht="13.5" thickBot="1">
      <c r="D4" s="582" t="s">
        <v>392</v>
      </c>
      <c r="E4" s="583"/>
      <c r="F4" s="583"/>
      <c r="G4" s="583"/>
      <c r="H4" s="583"/>
      <c r="I4" s="583"/>
      <c r="J4" s="583"/>
      <c r="K4" s="583"/>
    </row>
    <row r="5" spans="4:11" ht="15">
      <c r="D5" s="96" t="s">
        <v>475</v>
      </c>
      <c r="E5" s="97"/>
      <c r="F5" s="97"/>
      <c r="G5" s="97"/>
      <c r="H5" s="97"/>
      <c r="I5" s="97"/>
      <c r="J5" s="97"/>
      <c r="K5" s="98"/>
    </row>
    <row r="6" spans="4:11" ht="15">
      <c r="D6" s="99" t="s">
        <v>476</v>
      </c>
      <c r="E6" s="75"/>
      <c r="F6" s="75"/>
      <c r="G6" s="75"/>
      <c r="H6" s="75"/>
      <c r="I6" s="75"/>
      <c r="J6" s="75"/>
      <c r="K6" s="100"/>
    </row>
    <row r="7" spans="4:11" ht="15">
      <c r="D7" s="99" t="s">
        <v>316</v>
      </c>
      <c r="E7" s="75"/>
      <c r="F7" s="75"/>
      <c r="G7" s="75"/>
      <c r="H7" s="75"/>
      <c r="I7" s="75"/>
      <c r="J7" s="75"/>
      <c r="K7" s="100"/>
    </row>
    <row r="8" spans="4:11" ht="15.75">
      <c r="D8" s="99" t="s">
        <v>477</v>
      </c>
      <c r="E8" s="78"/>
      <c r="F8" s="79"/>
      <c r="G8" s="79"/>
      <c r="H8" s="79"/>
      <c r="I8" s="79"/>
      <c r="J8" s="80"/>
      <c r="K8" s="100"/>
    </row>
    <row r="9" spans="4:11" ht="16.5" thickBot="1">
      <c r="D9" s="101" t="s">
        <v>317</v>
      </c>
      <c r="E9" s="102"/>
      <c r="F9" s="103"/>
      <c r="G9" s="103"/>
      <c r="H9" s="103"/>
      <c r="I9" s="103"/>
      <c r="J9" s="104"/>
      <c r="K9" s="106"/>
    </row>
    <row r="10" spans="4:10" ht="15.75">
      <c r="D10" s="77"/>
      <c r="E10" s="78"/>
      <c r="F10" s="79"/>
      <c r="G10" s="79"/>
      <c r="H10" s="79"/>
      <c r="I10" s="79"/>
      <c r="J10" s="80"/>
    </row>
    <row r="11" spans="4:11" ht="13.5" thickBot="1">
      <c r="D11" s="582" t="s">
        <v>392</v>
      </c>
      <c r="E11" s="583"/>
      <c r="F11" s="583"/>
      <c r="G11" s="583"/>
      <c r="H11" s="583"/>
      <c r="I11" s="583"/>
      <c r="J11" s="583"/>
      <c r="K11" s="583"/>
    </row>
    <row r="12" spans="4:11" ht="15">
      <c r="D12" s="96" t="s">
        <v>478</v>
      </c>
      <c r="E12" s="97"/>
      <c r="F12" s="97"/>
      <c r="G12" s="97"/>
      <c r="H12" s="97"/>
      <c r="I12" s="14"/>
      <c r="J12" s="14"/>
      <c r="K12" s="98"/>
    </row>
    <row r="13" spans="4:11" ht="15">
      <c r="D13" s="99" t="s">
        <v>318</v>
      </c>
      <c r="E13" s="75"/>
      <c r="F13" s="75"/>
      <c r="G13" s="75"/>
      <c r="H13" s="75"/>
      <c r="I13" s="2"/>
      <c r="J13" s="2"/>
      <c r="K13" s="100"/>
    </row>
    <row r="14" spans="4:11" ht="15">
      <c r="D14" s="99" t="s">
        <v>479</v>
      </c>
      <c r="E14" s="75"/>
      <c r="F14" s="2"/>
      <c r="G14" s="2"/>
      <c r="H14" s="2"/>
      <c r="I14" s="2"/>
      <c r="J14" s="2"/>
      <c r="K14" s="100"/>
    </row>
    <row r="15" spans="4:11" ht="15">
      <c r="D15" s="99" t="s">
        <v>320</v>
      </c>
      <c r="E15" s="2"/>
      <c r="F15" s="2"/>
      <c r="G15" s="2"/>
      <c r="H15" s="2"/>
      <c r="I15" s="2"/>
      <c r="J15" s="2"/>
      <c r="K15" s="100"/>
    </row>
    <row r="16" spans="4:11" ht="15.75" thickBot="1">
      <c r="D16" s="101" t="s">
        <v>319</v>
      </c>
      <c r="E16" s="105"/>
      <c r="F16" s="105"/>
      <c r="G16" s="105"/>
      <c r="H16" s="105"/>
      <c r="I16" s="105"/>
      <c r="J16" s="105"/>
      <c r="K16" s="106"/>
    </row>
    <row r="17" ht="15.75" customHeight="1"/>
    <row r="18" spans="4:11" ht="15.75" customHeight="1" thickBot="1">
      <c r="D18" s="582" t="s">
        <v>392</v>
      </c>
      <c r="E18" s="583"/>
      <c r="F18" s="583"/>
      <c r="G18" s="583"/>
      <c r="H18" s="583"/>
      <c r="I18" s="583"/>
      <c r="J18" s="583"/>
      <c r="K18" s="583"/>
    </row>
    <row r="19" spans="4:11" ht="15.75" customHeight="1">
      <c r="D19" s="96" t="s">
        <v>480</v>
      </c>
      <c r="E19" s="14"/>
      <c r="F19" s="14"/>
      <c r="G19" s="14"/>
      <c r="H19" s="14"/>
      <c r="I19" s="14"/>
      <c r="J19" s="14"/>
      <c r="K19" s="98"/>
    </row>
    <row r="20" spans="4:11" ht="15.75" customHeight="1">
      <c r="D20" s="99" t="s">
        <v>321</v>
      </c>
      <c r="E20" s="2"/>
      <c r="F20" s="2"/>
      <c r="G20" s="2"/>
      <c r="H20" s="2"/>
      <c r="I20" s="2"/>
      <c r="J20" s="2"/>
      <c r="K20" s="100"/>
    </row>
    <row r="21" spans="4:11" ht="15">
      <c r="D21" s="99" t="s">
        <v>481</v>
      </c>
      <c r="E21" s="2"/>
      <c r="F21" s="2"/>
      <c r="G21" s="2"/>
      <c r="H21" s="2"/>
      <c r="I21" s="2"/>
      <c r="J21" s="2"/>
      <c r="K21" s="100"/>
    </row>
    <row r="22" spans="4:11" ht="15.75" thickBot="1">
      <c r="D22" s="101" t="s">
        <v>482</v>
      </c>
      <c r="E22" s="105"/>
      <c r="F22" s="105"/>
      <c r="G22" s="105"/>
      <c r="H22" s="105"/>
      <c r="I22" s="105"/>
      <c r="J22" s="105"/>
      <c r="K22" s="106"/>
    </row>
    <row r="23" ht="16.5" customHeight="1"/>
    <row r="27" spans="5:6" ht="12.75">
      <c r="E27" t="str">
        <f>+LRA!E47</f>
        <v>Belanja Pegawai</v>
      </c>
      <c r="F27" s="205">
        <f>+LRA!H47</f>
        <v>0.19012410879324004</v>
      </c>
    </row>
    <row r="28" spans="5:6" ht="12.75">
      <c r="E28" t="str">
        <f>+LRA!E50</f>
        <v>Belanja Barang </v>
      </c>
      <c r="F28" s="205">
        <f>+LRA!H50</f>
        <v>0.6284658040665434</v>
      </c>
    </row>
    <row r="29" spans="5:6" ht="12.75">
      <c r="E29" t="str">
        <f>+LRA!E59</f>
        <v>Belanja Pemeliharaan</v>
      </c>
      <c r="F29" s="205">
        <f>+LRA!H59</f>
        <v>0</v>
      </c>
    </row>
    <row r="30" spans="5:6" ht="12.75">
      <c r="E30" t="str">
        <f>+LRA!E60</f>
        <v>Belanja Lain-Lain</v>
      </c>
      <c r="F30" s="205">
        <f>+LRA!H60</f>
        <v>0.15764457354106154</v>
      </c>
    </row>
    <row r="53" ht="16.5" customHeight="1"/>
    <row r="54" spans="4:10" ht="15">
      <c r="D54" s="11"/>
      <c r="E54" s="11"/>
      <c r="F54" s="11"/>
      <c r="G54" s="11"/>
      <c r="H54" s="11"/>
      <c r="I54" s="11"/>
      <c r="J54" s="11"/>
    </row>
    <row r="55" spans="4:10" ht="15">
      <c r="D55" s="11"/>
      <c r="E55" s="11"/>
      <c r="F55" s="11"/>
      <c r="G55" s="11"/>
      <c r="H55" s="11"/>
      <c r="I55" s="11"/>
      <c r="J55" s="11"/>
    </row>
    <row r="56" spans="4:10" ht="15">
      <c r="D56" s="11"/>
      <c r="E56" s="11"/>
      <c r="F56" s="11"/>
      <c r="G56" s="11"/>
      <c r="H56" s="11"/>
      <c r="I56" s="11"/>
      <c r="J56" s="11"/>
    </row>
    <row r="57" spans="4:10" ht="15">
      <c r="D57" s="11"/>
      <c r="E57" s="11"/>
      <c r="F57" s="11"/>
      <c r="G57" s="11"/>
      <c r="H57" s="11"/>
      <c r="I57" s="11"/>
      <c r="J57" s="11"/>
    </row>
    <row r="58" spans="4:10" ht="15">
      <c r="D58" s="11"/>
      <c r="E58" s="11"/>
      <c r="F58" s="11"/>
      <c r="G58" s="11"/>
      <c r="H58" s="11"/>
      <c r="I58" s="11"/>
      <c r="J58" s="11"/>
    </row>
    <row r="59" spans="4:10" ht="15">
      <c r="D59" s="11"/>
      <c r="E59" s="11"/>
      <c r="F59" s="11"/>
      <c r="G59" s="11"/>
      <c r="H59" s="11"/>
      <c r="I59" s="11"/>
      <c r="J59" s="11"/>
    </row>
    <row r="60" spans="4:10" ht="15">
      <c r="D60" s="11"/>
      <c r="E60" s="11"/>
      <c r="F60" s="11"/>
      <c r="G60" s="11"/>
      <c r="H60" s="11"/>
      <c r="I60" s="11"/>
      <c r="J60" s="11"/>
    </row>
    <row r="61" spans="4:10" ht="15">
      <c r="D61" s="11"/>
      <c r="E61" s="11"/>
      <c r="F61" s="11"/>
      <c r="G61" s="11"/>
      <c r="H61" s="11"/>
      <c r="I61" s="11"/>
      <c r="J61" s="11"/>
    </row>
    <row r="62" spans="4:10" ht="15.75" customHeight="1">
      <c r="D62" s="11"/>
      <c r="E62" s="11"/>
      <c r="F62" s="11"/>
      <c r="G62" s="11"/>
      <c r="H62" s="11"/>
      <c r="I62" s="11"/>
      <c r="J62" s="11"/>
    </row>
    <row r="63" spans="4:10" ht="15.75" customHeight="1">
      <c r="D63" s="11"/>
      <c r="E63" s="11"/>
      <c r="F63" s="11"/>
      <c r="G63" s="11"/>
      <c r="H63" s="11"/>
      <c r="I63" s="11"/>
      <c r="J63" s="11"/>
    </row>
    <row r="64" spans="4:10" ht="15.75" customHeight="1">
      <c r="D64" s="11"/>
      <c r="E64" s="11"/>
      <c r="F64" s="11"/>
      <c r="G64" s="11"/>
      <c r="H64" s="11"/>
      <c r="I64" s="11"/>
      <c r="J64" s="11"/>
    </row>
    <row r="65" spans="4:10" ht="15.75" customHeight="1">
      <c r="D65" s="11"/>
      <c r="E65" s="11"/>
      <c r="F65" s="11"/>
      <c r="G65" s="11"/>
      <c r="H65" s="11"/>
      <c r="I65" s="11"/>
      <c r="J65" s="11"/>
    </row>
    <row r="66" spans="4:10" ht="15">
      <c r="D66" s="11"/>
      <c r="E66" s="11"/>
      <c r="F66" s="11"/>
      <c r="G66" s="11"/>
      <c r="H66" s="11"/>
      <c r="I66" s="11"/>
      <c r="J66" s="11"/>
    </row>
    <row r="67" spans="4:10" ht="15">
      <c r="D67" s="11"/>
      <c r="E67" s="11"/>
      <c r="F67" s="11"/>
      <c r="G67" s="11"/>
      <c r="H67" s="11"/>
      <c r="I67" s="11"/>
      <c r="J67" s="11"/>
    </row>
    <row r="68" spans="4:10" ht="16.5" customHeight="1">
      <c r="D68" s="11"/>
      <c r="E68" s="11"/>
      <c r="F68" s="11"/>
      <c r="G68" s="11"/>
      <c r="H68" s="11"/>
      <c r="I68" s="11"/>
      <c r="J68" s="11"/>
    </row>
    <row r="69" spans="4:10" ht="15">
      <c r="D69" s="11"/>
      <c r="E69" s="11"/>
      <c r="F69" s="11"/>
      <c r="G69" s="11"/>
      <c r="H69" s="11"/>
      <c r="I69" s="11"/>
      <c r="J69" s="11"/>
    </row>
    <row r="70" spans="4:10" ht="15">
      <c r="D70" s="11"/>
      <c r="E70" s="11"/>
      <c r="F70" s="11"/>
      <c r="G70" s="11"/>
      <c r="H70" s="11"/>
      <c r="I70" s="11"/>
      <c r="J70" s="11"/>
    </row>
    <row r="71" spans="4:10" ht="15">
      <c r="D71" s="11"/>
      <c r="E71" s="11"/>
      <c r="F71" s="11"/>
      <c r="G71" s="11"/>
      <c r="H71" s="11"/>
      <c r="I71" s="11"/>
      <c r="J71" s="11"/>
    </row>
    <row r="72" spans="4:10" ht="15">
      <c r="D72" s="11"/>
      <c r="E72" s="11"/>
      <c r="F72" s="11"/>
      <c r="G72" s="11"/>
      <c r="H72" s="11"/>
      <c r="I72" s="11"/>
      <c r="J72" s="11"/>
    </row>
    <row r="73" spans="4:10" ht="19.5" customHeight="1">
      <c r="D73" s="11"/>
      <c r="E73" s="11"/>
      <c r="F73" s="11"/>
      <c r="G73" s="11"/>
      <c r="H73" s="11"/>
      <c r="I73" s="11"/>
      <c r="J73" s="11"/>
    </row>
    <row r="74" spans="4:10" ht="15">
      <c r="D74" s="11"/>
      <c r="E74" s="11"/>
      <c r="F74" s="11"/>
      <c r="G74" s="11"/>
      <c r="H74" s="11"/>
      <c r="I74" s="11"/>
      <c r="J74" s="11"/>
    </row>
    <row r="75" spans="4:10" ht="15">
      <c r="D75" s="11"/>
      <c r="E75" s="11"/>
      <c r="F75" s="11"/>
      <c r="G75" s="11"/>
      <c r="H75" s="11"/>
      <c r="I75" s="11"/>
      <c r="J75" s="11"/>
    </row>
    <row r="76" spans="4:10" ht="15">
      <c r="D76" s="11"/>
      <c r="E76" s="11"/>
      <c r="F76" s="11"/>
      <c r="G76" s="11"/>
      <c r="H76" s="11"/>
      <c r="I76" s="11"/>
      <c r="J76" s="11"/>
    </row>
    <row r="77" spans="4:10" ht="15">
      <c r="D77" s="11"/>
      <c r="E77" s="11"/>
      <c r="F77" s="11"/>
      <c r="G77" s="11"/>
      <c r="H77" s="11"/>
      <c r="I77" s="11"/>
      <c r="J77" s="11"/>
    </row>
    <row r="78" spans="4:10" ht="17.25" customHeight="1">
      <c r="D78" s="11"/>
      <c r="E78" s="11"/>
      <c r="F78" s="11"/>
      <c r="G78" s="11"/>
      <c r="H78" s="11"/>
      <c r="I78" s="11"/>
      <c r="J78" s="11"/>
    </row>
    <row r="79" spans="4:10" ht="18.75" customHeight="1">
      <c r="D79" s="11"/>
      <c r="E79" s="11"/>
      <c r="F79" s="11"/>
      <c r="G79" s="11"/>
      <c r="H79" s="11"/>
      <c r="I79" s="11"/>
      <c r="J79" s="11"/>
    </row>
    <row r="80" spans="4:10" ht="15">
      <c r="D80" s="11"/>
      <c r="E80" s="11"/>
      <c r="F80" s="11"/>
      <c r="G80" s="11"/>
      <c r="H80" s="11"/>
      <c r="I80" s="11"/>
      <c r="J80" s="11"/>
    </row>
    <row r="81" spans="4:10" ht="21" customHeight="1">
      <c r="D81" s="11"/>
      <c r="E81" s="11"/>
      <c r="F81" s="11"/>
      <c r="G81" s="11"/>
      <c r="H81" s="11"/>
      <c r="I81" s="11"/>
      <c r="J81" s="11"/>
    </row>
    <row r="82" spans="4:10" ht="15">
      <c r="D82" s="11"/>
      <c r="E82" s="11"/>
      <c r="F82" s="11"/>
      <c r="G82" s="11"/>
      <c r="H82" s="11"/>
      <c r="I82" s="11"/>
      <c r="J82" s="11"/>
    </row>
    <row r="83" spans="4:10" ht="15">
      <c r="D83" s="11"/>
      <c r="E83" s="11"/>
      <c r="F83" s="11"/>
      <c r="G83" s="11"/>
      <c r="H83" s="11"/>
      <c r="I83" s="11"/>
      <c r="J83" s="11"/>
    </row>
    <row r="84" spans="4:10" ht="15">
      <c r="D84" s="11"/>
      <c r="E84" s="11"/>
      <c r="F84" s="11"/>
      <c r="G84" s="11"/>
      <c r="H84" s="11"/>
      <c r="I84" s="11"/>
      <c r="J84" s="11"/>
    </row>
    <row r="85" spans="4:10" ht="15">
      <c r="D85" s="11"/>
      <c r="E85" s="11"/>
      <c r="F85" s="11"/>
      <c r="G85" s="11"/>
      <c r="H85" s="11"/>
      <c r="I85" s="11"/>
      <c r="J85" s="11"/>
    </row>
    <row r="86" spans="4:10" ht="15">
      <c r="D86" s="11"/>
      <c r="E86" s="11"/>
      <c r="F86" s="11"/>
      <c r="G86" s="11"/>
      <c r="H86" s="11"/>
      <c r="I86" s="11"/>
      <c r="J86" s="11"/>
    </row>
    <row r="87" spans="4:10" ht="18.75" customHeight="1">
      <c r="D87" s="11"/>
      <c r="E87" s="11"/>
      <c r="F87" s="11"/>
      <c r="G87" s="11"/>
      <c r="H87" s="11"/>
      <c r="I87" s="11"/>
      <c r="J87" s="11"/>
    </row>
    <row r="88" spans="4:10" ht="20.25" customHeight="1">
      <c r="D88" s="11"/>
      <c r="E88" s="11"/>
      <c r="F88" s="11"/>
      <c r="G88" s="11"/>
      <c r="H88" s="11"/>
      <c r="I88" s="11"/>
      <c r="J88" s="11"/>
    </row>
    <row r="89" spans="4:10" ht="15">
      <c r="D89" s="11"/>
      <c r="E89" s="11"/>
      <c r="F89" s="11"/>
      <c r="G89" s="11"/>
      <c r="H89" s="11"/>
      <c r="I89" s="11"/>
      <c r="J89" s="11"/>
    </row>
    <row r="90" spans="4:10" ht="15">
      <c r="D90" s="11"/>
      <c r="E90" s="11"/>
      <c r="F90" s="11"/>
      <c r="G90" s="11"/>
      <c r="H90" s="11"/>
      <c r="I90" s="11"/>
      <c r="J90" s="11"/>
    </row>
    <row r="91" spans="4:10" ht="15">
      <c r="D91" s="11"/>
      <c r="E91" s="11"/>
      <c r="F91" s="11"/>
      <c r="G91" s="11"/>
      <c r="H91" s="11"/>
      <c r="I91" s="11"/>
      <c r="J91" s="11"/>
    </row>
    <row r="92" spans="4:10" ht="18.75" customHeight="1">
      <c r="D92" s="11"/>
      <c r="E92" s="11"/>
      <c r="F92" s="11"/>
      <c r="G92" s="11"/>
      <c r="H92" s="11"/>
      <c r="I92" s="11"/>
      <c r="J92" s="11"/>
    </row>
    <row r="93" spans="4:10" ht="20.25" customHeight="1">
      <c r="D93" s="11"/>
      <c r="E93" s="11"/>
      <c r="F93" s="11"/>
      <c r="G93" s="11"/>
      <c r="H93" s="11"/>
      <c r="I93" s="11"/>
      <c r="J93" s="11"/>
    </row>
    <row r="94" spans="4:10" ht="15">
      <c r="D94" s="11"/>
      <c r="E94" s="11"/>
      <c r="F94" s="11"/>
      <c r="G94" s="11"/>
      <c r="H94" s="11"/>
      <c r="I94" s="11"/>
      <c r="J94" s="11"/>
    </row>
    <row r="95" spans="4:10" ht="15">
      <c r="D95" s="11"/>
      <c r="E95" s="11"/>
      <c r="F95" s="11"/>
      <c r="G95" s="11"/>
      <c r="H95" s="11"/>
      <c r="I95" s="11"/>
      <c r="J95" s="11"/>
    </row>
    <row r="96" spans="4:10" ht="16.5" customHeight="1">
      <c r="D96" s="11"/>
      <c r="E96" s="11"/>
      <c r="F96" s="11"/>
      <c r="G96" s="11"/>
      <c r="H96" s="11"/>
      <c r="I96" s="11"/>
      <c r="J96" s="11"/>
    </row>
    <row r="97" spans="4:10" ht="15">
      <c r="D97" s="11"/>
      <c r="E97" s="11"/>
      <c r="F97" s="11"/>
      <c r="G97" s="11"/>
      <c r="H97" s="11"/>
      <c r="I97" s="11"/>
      <c r="J97" s="11"/>
    </row>
    <row r="98" spans="4:10" ht="15.75" customHeight="1">
      <c r="D98" s="11"/>
      <c r="E98" s="11"/>
      <c r="F98" s="11"/>
      <c r="G98" s="11"/>
      <c r="H98" s="11"/>
      <c r="I98" s="11"/>
      <c r="J98" s="11"/>
    </row>
    <row r="99" spans="4:10" ht="15.75" customHeight="1">
      <c r="D99" s="11"/>
      <c r="E99" s="11"/>
      <c r="F99" s="11"/>
      <c r="G99" s="11"/>
      <c r="H99" s="11"/>
      <c r="I99" s="11"/>
      <c r="J99" s="11"/>
    </row>
    <row r="100" spans="4:10" ht="15.75" customHeight="1">
      <c r="D100" s="11"/>
      <c r="E100" s="11"/>
      <c r="F100" s="11"/>
      <c r="G100" s="11"/>
      <c r="H100" s="11"/>
      <c r="I100" s="11"/>
      <c r="J100" s="11"/>
    </row>
    <row r="101" spans="4:10" ht="15.75" customHeight="1">
      <c r="D101" s="11"/>
      <c r="E101" s="11"/>
      <c r="F101" s="11"/>
      <c r="G101" s="11"/>
      <c r="H101" s="11"/>
      <c r="I101" s="11"/>
      <c r="J101" s="11"/>
    </row>
    <row r="102" spans="4:10" ht="15">
      <c r="D102" s="11"/>
      <c r="E102" s="11"/>
      <c r="F102" s="11"/>
      <c r="G102" s="11"/>
      <c r="H102" s="11"/>
      <c r="I102" s="11"/>
      <c r="J102" s="11"/>
    </row>
    <row r="103" spans="4:10" ht="6.75" customHeight="1">
      <c r="D103" s="11"/>
      <c r="E103" s="11"/>
      <c r="F103" s="11"/>
      <c r="G103" s="11"/>
      <c r="H103" s="11"/>
      <c r="I103" s="11"/>
      <c r="J103" s="11"/>
    </row>
    <row r="104" spans="4:10" ht="12.75" customHeight="1">
      <c r="D104" s="11"/>
      <c r="E104" s="11"/>
      <c r="F104" s="11"/>
      <c r="G104" s="11"/>
      <c r="H104" s="11"/>
      <c r="I104" s="11"/>
      <c r="J104" s="11"/>
    </row>
    <row r="105" spans="4:10" ht="19.5" customHeight="1">
      <c r="D105" s="11"/>
      <c r="E105" s="11"/>
      <c r="F105" s="11"/>
      <c r="G105" s="11"/>
      <c r="H105" s="11"/>
      <c r="I105" s="11"/>
      <c r="J105" s="11"/>
    </row>
    <row r="106" spans="4:11" ht="25.5" customHeight="1">
      <c r="D106" s="11"/>
      <c r="E106" s="11"/>
      <c r="F106" s="11"/>
      <c r="G106" s="11"/>
      <c r="H106" s="11"/>
      <c r="I106" s="11"/>
      <c r="J106" s="11"/>
      <c r="K106" s="10"/>
    </row>
    <row r="107" spans="4:11" ht="17.25" customHeight="1">
      <c r="D107" s="11"/>
      <c r="E107" s="11"/>
      <c r="F107" s="11"/>
      <c r="G107" s="11"/>
      <c r="H107" s="11"/>
      <c r="I107" s="11"/>
      <c r="J107" s="11"/>
      <c r="K107" s="10"/>
    </row>
    <row r="108" spans="4:11" ht="20.25" customHeight="1">
      <c r="D108" s="11"/>
      <c r="E108" s="11"/>
      <c r="F108" s="11"/>
      <c r="G108" s="11"/>
      <c r="H108" s="11"/>
      <c r="I108" s="11"/>
      <c r="J108" s="11"/>
      <c r="K108" s="10"/>
    </row>
    <row r="109" spans="4:11" ht="18" customHeight="1">
      <c r="D109" s="11"/>
      <c r="E109" s="11"/>
      <c r="F109" s="11"/>
      <c r="G109" s="11"/>
      <c r="H109" s="11"/>
      <c r="I109" s="11"/>
      <c r="J109" s="11"/>
      <c r="K109" s="10"/>
    </row>
    <row r="110" spans="4:11" ht="15">
      <c r="D110" s="11"/>
      <c r="E110" s="11"/>
      <c r="F110" s="11"/>
      <c r="G110" s="11"/>
      <c r="H110" s="11"/>
      <c r="I110" s="11"/>
      <c r="J110" s="11"/>
      <c r="K110" s="10"/>
    </row>
    <row r="111" spans="4:11" ht="15" customHeight="1">
      <c r="D111" s="11"/>
      <c r="E111" s="11"/>
      <c r="F111" s="11"/>
      <c r="G111" s="11"/>
      <c r="H111" s="11"/>
      <c r="I111" s="11"/>
      <c r="J111" s="11"/>
      <c r="K111" s="10"/>
    </row>
    <row r="112" spans="4:11" ht="19.5" customHeight="1">
      <c r="D112" s="11"/>
      <c r="E112" s="11"/>
      <c r="F112" s="11"/>
      <c r="G112" s="11"/>
      <c r="H112" s="11"/>
      <c r="I112" s="11"/>
      <c r="J112" s="11"/>
      <c r="K112" s="10"/>
    </row>
    <row r="113" spans="4:11" ht="18.75" customHeight="1">
      <c r="D113" s="11"/>
      <c r="E113" s="11"/>
      <c r="F113" s="11"/>
      <c r="G113" s="11"/>
      <c r="H113" s="11"/>
      <c r="I113" s="11"/>
      <c r="J113" s="11"/>
      <c r="K113" s="10"/>
    </row>
    <row r="114" spans="4:11" ht="21.75" customHeight="1">
      <c r="D114" s="11"/>
      <c r="E114" s="11"/>
      <c r="F114" s="11"/>
      <c r="G114" s="11"/>
      <c r="H114" s="11"/>
      <c r="I114" s="11"/>
      <c r="J114" s="11"/>
      <c r="K114" s="10"/>
    </row>
    <row r="115" spans="4:11" ht="20.25" customHeight="1">
      <c r="D115" s="11"/>
      <c r="E115" s="11"/>
      <c r="F115" s="11"/>
      <c r="G115" s="11"/>
      <c r="H115" s="11"/>
      <c r="I115" s="11"/>
      <c r="J115" s="11"/>
      <c r="K115" s="10"/>
    </row>
    <row r="116" spans="4:11" ht="21" customHeight="1">
      <c r="D116" s="11"/>
      <c r="E116" s="11"/>
      <c r="F116" s="11"/>
      <c r="G116" s="11"/>
      <c r="H116" s="11"/>
      <c r="I116" s="11"/>
      <c r="J116" s="11"/>
      <c r="K116" s="10"/>
    </row>
    <row r="117" spans="4:11" ht="20.25" customHeight="1">
      <c r="D117" s="11"/>
      <c r="E117" s="11"/>
      <c r="F117" s="11"/>
      <c r="G117" s="11"/>
      <c r="H117" s="11"/>
      <c r="I117" s="11"/>
      <c r="J117" s="11"/>
      <c r="K117" s="10"/>
    </row>
    <row r="118" spans="4:11" ht="18.75" customHeight="1">
      <c r="D118" s="11"/>
      <c r="E118" s="11"/>
      <c r="F118" s="11"/>
      <c r="G118" s="11"/>
      <c r="H118" s="11"/>
      <c r="I118" s="11"/>
      <c r="J118" s="11"/>
      <c r="K118" s="10"/>
    </row>
    <row r="119" spans="4:11" ht="15">
      <c r="D119" s="11"/>
      <c r="E119" s="11"/>
      <c r="F119" s="11"/>
      <c r="G119" s="11"/>
      <c r="H119" s="11"/>
      <c r="I119" s="11"/>
      <c r="J119" s="11"/>
      <c r="K119" s="10"/>
    </row>
    <row r="120" spans="4:11" ht="23.25" customHeight="1">
      <c r="D120" s="11"/>
      <c r="E120" s="11"/>
      <c r="F120" s="11"/>
      <c r="G120" s="11"/>
      <c r="H120" s="11"/>
      <c r="I120" s="11"/>
      <c r="J120" s="11"/>
      <c r="K120" s="10"/>
    </row>
    <row r="121" spans="4:11" ht="21.75" customHeight="1">
      <c r="D121" s="11"/>
      <c r="E121" s="11"/>
      <c r="F121" s="11"/>
      <c r="G121" s="11"/>
      <c r="H121" s="11"/>
      <c r="I121" s="11"/>
      <c r="J121" s="11"/>
      <c r="K121" s="10"/>
    </row>
    <row r="122" spans="4:11" ht="17.25" customHeight="1">
      <c r="D122" s="11"/>
      <c r="E122" s="11"/>
      <c r="F122" s="11"/>
      <c r="G122" s="11"/>
      <c r="H122" s="11"/>
      <c r="I122" s="11"/>
      <c r="J122" s="11"/>
      <c r="K122" s="10"/>
    </row>
    <row r="123" spans="4:11" ht="21.75" customHeight="1">
      <c r="D123" s="11"/>
      <c r="E123" s="11"/>
      <c r="F123" s="11"/>
      <c r="G123" s="11"/>
      <c r="H123" s="11"/>
      <c r="I123" s="11"/>
      <c r="J123" s="11"/>
      <c r="K123" s="10"/>
    </row>
    <row r="124" spans="4:11" ht="21.75" customHeight="1">
      <c r="D124" s="11"/>
      <c r="E124" s="11"/>
      <c r="F124" s="11"/>
      <c r="G124" s="11"/>
      <c r="H124" s="11"/>
      <c r="I124" s="11"/>
      <c r="J124" s="11"/>
      <c r="K124" s="10"/>
    </row>
    <row r="125" spans="4:11" ht="15">
      <c r="D125" s="11"/>
      <c r="E125" s="11"/>
      <c r="F125" s="11"/>
      <c r="G125" s="11"/>
      <c r="H125" s="11"/>
      <c r="I125" s="11"/>
      <c r="J125" s="11"/>
      <c r="K125" s="10"/>
    </row>
    <row r="126" spans="4:11" ht="15.75" customHeight="1">
      <c r="D126" s="11"/>
      <c r="E126" s="11"/>
      <c r="F126" s="11"/>
      <c r="G126" s="11"/>
      <c r="H126" s="11"/>
      <c r="I126" s="11"/>
      <c r="J126" s="11"/>
      <c r="K126" s="10"/>
    </row>
    <row r="127" spans="4:11" ht="15">
      <c r="D127" s="11"/>
      <c r="E127" s="11"/>
      <c r="F127" s="11"/>
      <c r="G127" s="11"/>
      <c r="H127" s="11"/>
      <c r="I127" s="11"/>
      <c r="J127" s="11"/>
      <c r="K127" s="10"/>
    </row>
    <row r="128" spans="4:11" ht="15">
      <c r="D128" s="11"/>
      <c r="E128" s="11"/>
      <c r="F128" s="11"/>
      <c r="G128" s="11"/>
      <c r="H128" s="11"/>
      <c r="I128" s="11"/>
      <c r="J128" s="11"/>
      <c r="K128" s="10"/>
    </row>
    <row r="129" spans="4:11" ht="20.25" customHeight="1">
      <c r="D129" s="11"/>
      <c r="E129" s="11"/>
      <c r="F129" s="11"/>
      <c r="G129" s="11"/>
      <c r="H129" s="11"/>
      <c r="I129" s="11"/>
      <c r="J129" s="11"/>
      <c r="K129" s="10"/>
    </row>
    <row r="130" spans="4:11" ht="24" customHeight="1">
      <c r="D130" s="11"/>
      <c r="E130" s="11"/>
      <c r="F130" s="11"/>
      <c r="G130" s="11"/>
      <c r="H130" s="11"/>
      <c r="I130" s="11"/>
      <c r="J130" s="11"/>
      <c r="K130" s="10"/>
    </row>
    <row r="131" spans="4:11" ht="15">
      <c r="D131" s="11"/>
      <c r="E131" s="11"/>
      <c r="F131" s="11"/>
      <c r="G131" s="11"/>
      <c r="H131" s="11"/>
      <c r="I131" s="11"/>
      <c r="J131" s="11"/>
      <c r="K131" s="10"/>
    </row>
    <row r="132" spans="4:11" ht="18.75" customHeight="1">
      <c r="D132" s="11"/>
      <c r="E132" s="11"/>
      <c r="F132" s="11"/>
      <c r="G132" s="11"/>
      <c r="H132" s="11"/>
      <c r="I132" s="11"/>
      <c r="J132" s="11"/>
      <c r="K132" s="10"/>
    </row>
    <row r="133" spans="4:11" ht="15">
      <c r="D133" s="11"/>
      <c r="E133" s="11"/>
      <c r="F133" s="11"/>
      <c r="G133" s="11"/>
      <c r="H133" s="11"/>
      <c r="I133" s="11"/>
      <c r="J133" s="11"/>
      <c r="K133" s="10"/>
    </row>
    <row r="134" spans="4:11" ht="16.5" customHeight="1">
      <c r="D134" s="11"/>
      <c r="E134" s="11"/>
      <c r="F134" s="11"/>
      <c r="G134" s="11"/>
      <c r="H134" s="11"/>
      <c r="I134" s="11"/>
      <c r="J134" s="11"/>
      <c r="K134" s="10"/>
    </row>
    <row r="135" spans="4:11" ht="15">
      <c r="D135" s="11"/>
      <c r="E135" s="11"/>
      <c r="F135" s="11"/>
      <c r="G135" s="11"/>
      <c r="H135" s="11"/>
      <c r="I135" s="11"/>
      <c r="J135" s="11"/>
      <c r="K135" s="10"/>
    </row>
    <row r="136" spans="6:11" ht="12.75">
      <c r="F136" s="10"/>
      <c r="G136" s="10"/>
      <c r="H136" s="10"/>
      <c r="I136" s="10"/>
      <c r="J136" s="10"/>
      <c r="K136" s="10"/>
    </row>
    <row r="137" spans="6:11" ht="12.75">
      <c r="F137" s="10"/>
      <c r="G137" s="10"/>
      <c r="H137" s="10"/>
      <c r="I137" s="10"/>
      <c r="J137" s="10"/>
      <c r="K137" s="10"/>
    </row>
    <row r="138" spans="6:10" ht="12.75">
      <c r="F138" s="10"/>
      <c r="G138" s="10"/>
      <c r="H138" s="10"/>
      <c r="I138" s="10"/>
      <c r="J138" s="10"/>
    </row>
  </sheetData>
  <sheetProtection/>
  <mergeCells count="4">
    <mergeCell ref="D1:J2"/>
    <mergeCell ref="D4:K4"/>
    <mergeCell ref="D11:K11"/>
    <mergeCell ref="D18:K18"/>
  </mergeCells>
  <printOptions/>
  <pageMargins left="0.7086614173228347" right="0" top="0.984251968503937" bottom="0" header="0.31496062992125984" footer="1.535433070866142"/>
  <pageSetup horizontalDpi="600" verticalDpi="600" orientation="landscape" paperSize="134" r:id="rId2"/>
  <headerFooter alignWithMargins="0">
    <oddHeader xml:space="preserve">&amp;L
&amp;RHal-3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G86"/>
  <sheetViews>
    <sheetView zoomScale="80" zoomScaleNormal="80" zoomScalePageLayoutView="0" workbookViewId="0" topLeftCell="B22">
      <selection activeCell="C89" sqref="C89"/>
    </sheetView>
  </sheetViews>
  <sheetFormatPr defaultColWidth="9.140625" defaultRowHeight="12.75"/>
  <cols>
    <col min="1" max="2" width="2.7109375" style="0" customWidth="1"/>
    <col min="3" max="3" width="169.851562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  <col min="8" max="9" width="13.00390625" style="0" customWidth="1"/>
    <col min="10" max="10" width="11.8515625" style="0" customWidth="1"/>
    <col min="11" max="11" width="10.7109375" style="0" customWidth="1"/>
    <col min="12" max="12" width="11.421875" style="0" customWidth="1"/>
    <col min="13" max="13" width="11.57421875" style="0" customWidth="1"/>
    <col min="14" max="14" width="8.00390625" style="0" customWidth="1"/>
    <col min="15" max="15" width="11.28125" style="0" customWidth="1"/>
    <col min="16" max="16" width="13.140625" style="0" customWidth="1"/>
    <col min="17" max="17" width="12.00390625" style="0" customWidth="1"/>
    <col min="18" max="18" width="9.421875" style="0" customWidth="1"/>
    <col min="19" max="19" width="11.7109375" style="0" customWidth="1"/>
    <col min="20" max="26" width="12.7109375" style="0" customWidth="1"/>
  </cols>
  <sheetData>
    <row r="4" ht="20.25">
      <c r="C4" s="74" t="s">
        <v>400</v>
      </c>
    </row>
    <row r="5" ht="12.75">
      <c r="C5" s="73" t="s">
        <v>483</v>
      </c>
    </row>
    <row r="6" ht="12.75">
      <c r="C6" s="73"/>
    </row>
    <row r="7" ht="12.75">
      <c r="C7" s="73"/>
    </row>
    <row r="8" ht="12.75">
      <c r="C8" s="3"/>
    </row>
    <row r="9" ht="12.75">
      <c r="C9" s="3"/>
    </row>
    <row r="10" spans="2:7" ht="15.75">
      <c r="B10" s="70">
        <v>1</v>
      </c>
      <c r="C10" s="70" t="s">
        <v>413</v>
      </c>
      <c r="D10" s="69"/>
      <c r="E10" s="69"/>
      <c r="F10" s="69"/>
      <c r="G10" s="69"/>
    </row>
    <row r="11" spans="2:7" ht="15.75">
      <c r="B11" s="70"/>
      <c r="C11" s="69" t="s">
        <v>286</v>
      </c>
      <c r="D11" s="69"/>
      <c r="E11" s="69"/>
      <c r="F11" s="69"/>
      <c r="G11" s="69"/>
    </row>
    <row r="12" spans="2:7" ht="15.75">
      <c r="B12" s="70"/>
      <c r="C12" s="69" t="s">
        <v>293</v>
      </c>
      <c r="D12" s="69"/>
      <c r="E12" s="69"/>
      <c r="F12" s="69"/>
      <c r="G12" s="69"/>
    </row>
    <row r="13" spans="2:7" ht="15.75">
      <c r="B13" s="70"/>
      <c r="C13" s="69" t="s">
        <v>278</v>
      </c>
      <c r="D13" s="69"/>
      <c r="E13" s="69"/>
      <c r="F13" s="69"/>
      <c r="G13" s="69"/>
    </row>
    <row r="14" spans="2:7" ht="15.75">
      <c r="B14" s="70"/>
      <c r="C14" s="69" t="s">
        <v>401</v>
      </c>
      <c r="D14" s="69"/>
      <c r="E14" s="69"/>
      <c r="F14" s="69"/>
      <c r="G14" s="69"/>
    </row>
    <row r="15" spans="2:7" ht="15.75">
      <c r="B15" s="70"/>
      <c r="C15" s="69" t="s">
        <v>402</v>
      </c>
      <c r="D15" s="69"/>
      <c r="E15" s="69"/>
      <c r="F15" s="69"/>
      <c r="G15" s="69"/>
    </row>
    <row r="16" spans="2:7" ht="15">
      <c r="B16" s="69"/>
      <c r="C16" s="69" t="s">
        <v>403</v>
      </c>
      <c r="D16" s="69"/>
      <c r="E16" s="69"/>
      <c r="F16" s="69"/>
      <c r="G16" s="69"/>
    </row>
    <row r="17" spans="2:7" ht="15">
      <c r="B17" s="69"/>
      <c r="C17" s="69" t="s">
        <v>404</v>
      </c>
      <c r="D17" s="69"/>
      <c r="E17" s="69"/>
      <c r="F17" s="69"/>
      <c r="G17" s="69"/>
    </row>
    <row r="18" spans="2:7" ht="15">
      <c r="B18" s="69"/>
      <c r="C18" s="69" t="s">
        <v>405</v>
      </c>
      <c r="D18" s="69"/>
      <c r="E18" s="69"/>
      <c r="F18" s="69"/>
      <c r="G18" s="69"/>
    </row>
    <row r="19" spans="2:7" ht="15">
      <c r="B19" s="69"/>
      <c r="C19" s="69" t="s">
        <v>279</v>
      </c>
      <c r="D19" s="69"/>
      <c r="E19" s="69"/>
      <c r="F19" s="69"/>
      <c r="G19" s="69"/>
    </row>
    <row r="20" spans="2:7" ht="15.75">
      <c r="B20" s="69"/>
      <c r="C20" s="70" t="s">
        <v>281</v>
      </c>
      <c r="D20" s="69"/>
      <c r="E20" s="69"/>
      <c r="F20" s="69"/>
      <c r="G20" s="69"/>
    </row>
    <row r="21" spans="2:7" ht="15">
      <c r="B21" s="69"/>
      <c r="C21" s="69" t="s">
        <v>409</v>
      </c>
      <c r="D21" s="69"/>
      <c r="E21" s="69"/>
      <c r="F21" s="69"/>
      <c r="G21" s="69"/>
    </row>
    <row r="22" spans="2:7" ht="15">
      <c r="B22" s="69"/>
      <c r="C22" s="69" t="s">
        <v>406</v>
      </c>
      <c r="D22" s="69"/>
      <c r="E22" s="69"/>
      <c r="F22" s="69"/>
      <c r="G22" s="69"/>
    </row>
    <row r="23" spans="2:7" ht="15">
      <c r="B23" s="69"/>
      <c r="C23" s="69" t="s">
        <v>407</v>
      </c>
      <c r="D23" s="69"/>
      <c r="E23" s="69"/>
      <c r="F23" s="69"/>
      <c r="G23" s="69"/>
    </row>
    <row r="24" spans="2:7" ht="15.75">
      <c r="B24" s="70">
        <v>3</v>
      </c>
      <c r="C24" s="70" t="s">
        <v>410</v>
      </c>
      <c r="D24" s="69"/>
      <c r="E24" s="69"/>
      <c r="F24" s="69"/>
      <c r="G24" s="69"/>
    </row>
    <row r="25" spans="2:7" ht="15.75">
      <c r="B25" s="70"/>
      <c r="C25" s="69" t="s">
        <v>460</v>
      </c>
      <c r="D25" s="69"/>
      <c r="E25" s="69"/>
      <c r="F25" s="69"/>
      <c r="G25" s="69"/>
    </row>
    <row r="26" spans="2:7" ht="15">
      <c r="B26" s="69"/>
      <c r="C26" s="69" t="s">
        <v>408</v>
      </c>
      <c r="D26" s="69"/>
      <c r="E26" s="69"/>
      <c r="F26" s="69"/>
      <c r="G26" s="69"/>
    </row>
    <row r="27" spans="2:7" ht="15">
      <c r="B27" s="69"/>
      <c r="C27" s="69" t="s">
        <v>411</v>
      </c>
      <c r="D27" s="69"/>
      <c r="E27" s="69"/>
      <c r="F27" s="69"/>
      <c r="G27" s="69"/>
    </row>
    <row r="28" spans="2:7" ht="15">
      <c r="B28" s="69"/>
      <c r="C28" s="69" t="s">
        <v>412</v>
      </c>
      <c r="D28" s="69"/>
      <c r="E28" s="69"/>
      <c r="F28" s="69"/>
      <c r="G28" s="69"/>
    </row>
    <row r="29" spans="2:7" ht="15">
      <c r="B29" s="69"/>
      <c r="C29" s="69" t="s">
        <v>414</v>
      </c>
      <c r="D29" s="69"/>
      <c r="E29" s="69"/>
      <c r="F29" s="69"/>
      <c r="G29" s="69"/>
    </row>
    <row r="30" spans="2:7" ht="15">
      <c r="B30" s="69"/>
      <c r="C30" s="69" t="s">
        <v>415</v>
      </c>
      <c r="D30" s="69"/>
      <c r="E30" s="69"/>
      <c r="F30" s="69"/>
      <c r="G30" s="69"/>
    </row>
    <row r="31" spans="2:7" ht="15">
      <c r="B31" s="69"/>
      <c r="C31" s="69" t="s">
        <v>416</v>
      </c>
      <c r="D31" s="69"/>
      <c r="E31" s="69"/>
      <c r="F31" s="69"/>
      <c r="G31" s="69"/>
    </row>
    <row r="32" spans="2:7" ht="15.75">
      <c r="B32" s="69"/>
      <c r="C32" s="70" t="s">
        <v>281</v>
      </c>
      <c r="D32" s="69"/>
      <c r="E32" s="69"/>
      <c r="F32" s="69"/>
      <c r="G32" s="69"/>
    </row>
    <row r="33" spans="2:7" ht="15">
      <c r="B33" s="69"/>
      <c r="C33" s="69" t="s">
        <v>484</v>
      </c>
      <c r="D33" s="69"/>
      <c r="E33" s="69"/>
      <c r="F33" s="69"/>
      <c r="G33" s="69"/>
    </row>
    <row r="34" spans="2:7" ht="15">
      <c r="B34" s="69"/>
      <c r="C34" s="69" t="s">
        <v>294</v>
      </c>
      <c r="D34" s="69"/>
      <c r="E34" s="69"/>
      <c r="F34" s="69"/>
      <c r="G34" s="69"/>
    </row>
    <row r="35" spans="2:7" ht="15">
      <c r="B35" s="69"/>
      <c r="C35" s="69" t="s">
        <v>417</v>
      </c>
      <c r="D35" s="69"/>
      <c r="E35" s="69"/>
      <c r="F35" s="69"/>
      <c r="G35" s="69"/>
    </row>
    <row r="36" spans="2:7" ht="15">
      <c r="B36" s="69"/>
      <c r="C36" s="69" t="s">
        <v>280</v>
      </c>
      <c r="D36" s="69"/>
      <c r="E36" s="69"/>
      <c r="F36" s="69"/>
      <c r="G36" s="69"/>
    </row>
    <row r="37" spans="2:7" ht="15">
      <c r="B37" s="69"/>
      <c r="C37" s="69" t="s">
        <v>485</v>
      </c>
      <c r="D37" s="69"/>
      <c r="E37" s="69"/>
      <c r="F37" s="69"/>
      <c r="G37" s="69"/>
    </row>
    <row r="38" spans="2:7" ht="15">
      <c r="B38" s="69"/>
      <c r="C38" s="69" t="s">
        <v>282</v>
      </c>
      <c r="D38" s="69"/>
      <c r="E38" s="69"/>
      <c r="F38" s="69"/>
      <c r="G38" s="69"/>
    </row>
    <row r="39" spans="2:7" ht="15">
      <c r="B39" s="69"/>
      <c r="C39" s="69" t="s">
        <v>289</v>
      </c>
      <c r="D39" s="69"/>
      <c r="E39" s="69"/>
      <c r="F39" s="69"/>
      <c r="G39" s="69"/>
    </row>
    <row r="40" spans="2:7" ht="15">
      <c r="B40" s="69"/>
      <c r="C40" s="69"/>
      <c r="D40" s="69"/>
      <c r="E40" s="69"/>
      <c r="F40" s="69"/>
      <c r="G40" s="69"/>
    </row>
    <row r="41" spans="2:7" ht="15.75">
      <c r="B41" s="70">
        <v>4</v>
      </c>
      <c r="C41" s="70" t="s">
        <v>509</v>
      </c>
      <c r="D41" s="69"/>
      <c r="E41" s="69"/>
      <c r="F41" s="69"/>
      <c r="G41" s="69"/>
    </row>
    <row r="42" spans="2:7" ht="15">
      <c r="B42" s="69"/>
      <c r="C42" s="69" t="s">
        <v>418</v>
      </c>
      <c r="D42" s="69"/>
      <c r="E42" s="69"/>
      <c r="F42" s="69"/>
      <c r="G42" s="69"/>
    </row>
    <row r="43" spans="2:7" ht="15">
      <c r="B43" s="69"/>
      <c r="C43" s="69" t="s">
        <v>461</v>
      </c>
      <c r="D43" s="69"/>
      <c r="E43" s="69"/>
      <c r="F43" s="69"/>
      <c r="G43" s="69"/>
    </row>
    <row r="44" spans="2:7" ht="15">
      <c r="B44" s="69"/>
      <c r="C44" s="69" t="s">
        <v>462</v>
      </c>
      <c r="D44" s="69"/>
      <c r="E44" s="69"/>
      <c r="F44" s="69"/>
      <c r="G44" s="69"/>
    </row>
    <row r="45" spans="2:7" ht="15">
      <c r="B45" s="69"/>
      <c r="C45" s="69" t="s">
        <v>283</v>
      </c>
      <c r="D45" s="69"/>
      <c r="E45" s="69"/>
      <c r="F45" s="69"/>
      <c r="G45" s="69"/>
    </row>
    <row r="46" spans="2:7" ht="15">
      <c r="B46" s="69"/>
      <c r="C46" s="69" t="s">
        <v>419</v>
      </c>
      <c r="D46" s="69"/>
      <c r="E46" s="69"/>
      <c r="F46" s="69"/>
      <c r="G46" s="69"/>
    </row>
    <row r="47" spans="2:7" ht="15">
      <c r="B47" s="69"/>
      <c r="C47" s="69" t="s">
        <v>463</v>
      </c>
      <c r="D47" s="69"/>
      <c r="E47" s="69"/>
      <c r="F47" s="69"/>
      <c r="G47" s="69"/>
    </row>
    <row r="48" spans="2:7" ht="15">
      <c r="B48" s="69"/>
      <c r="C48" s="69" t="s">
        <v>464</v>
      </c>
      <c r="D48" s="69"/>
      <c r="E48" s="69"/>
      <c r="F48" s="69"/>
      <c r="G48" s="69"/>
    </row>
    <row r="49" spans="2:7" ht="15.75">
      <c r="B49" s="69"/>
      <c r="C49" s="70" t="s">
        <v>281</v>
      </c>
      <c r="D49" s="69"/>
      <c r="E49" s="69"/>
      <c r="F49" s="69"/>
      <c r="G49" s="69"/>
    </row>
    <row r="50" spans="2:7" ht="15">
      <c r="B50" s="69"/>
      <c r="C50" s="69" t="s">
        <v>420</v>
      </c>
      <c r="D50" s="69"/>
      <c r="E50" s="69"/>
      <c r="F50" s="69"/>
      <c r="G50" s="69"/>
    </row>
    <row r="51" spans="2:7" ht="15">
      <c r="B51" s="69"/>
      <c r="C51" s="69"/>
      <c r="D51" s="69"/>
      <c r="E51" s="69"/>
      <c r="F51" s="69"/>
      <c r="G51" s="69"/>
    </row>
    <row r="52" spans="2:7" ht="15.75">
      <c r="B52" s="70">
        <v>5</v>
      </c>
      <c r="C52" s="70" t="s">
        <v>510</v>
      </c>
      <c r="D52" s="69"/>
      <c r="E52" s="69"/>
      <c r="F52" s="69"/>
      <c r="G52" s="69"/>
    </row>
    <row r="53" spans="2:7" ht="15">
      <c r="B53" s="69"/>
      <c r="C53" s="69" t="s">
        <v>511</v>
      </c>
      <c r="D53" s="69"/>
      <c r="E53" s="69"/>
      <c r="F53" s="69"/>
      <c r="G53" s="69"/>
    </row>
    <row r="54" spans="2:7" ht="15">
      <c r="B54" s="69"/>
      <c r="C54" s="69" t="s">
        <v>512</v>
      </c>
      <c r="D54" s="69"/>
      <c r="E54" s="69"/>
      <c r="F54" s="69"/>
      <c r="G54" s="69"/>
    </row>
    <row r="55" spans="2:7" ht="15">
      <c r="B55" s="69"/>
      <c r="C55" s="69" t="s">
        <v>421</v>
      </c>
      <c r="D55" s="69"/>
      <c r="E55" s="69"/>
      <c r="F55" s="69"/>
      <c r="G55" s="69"/>
    </row>
    <row r="56" spans="2:7" ht="15">
      <c r="B56" s="69"/>
      <c r="C56" s="69" t="s">
        <v>517</v>
      </c>
      <c r="D56" s="69"/>
      <c r="E56" s="69"/>
      <c r="F56" s="69"/>
      <c r="G56" s="69"/>
    </row>
    <row r="57" spans="2:7" ht="15.75">
      <c r="B57" s="69"/>
      <c r="C57" s="70" t="s">
        <v>281</v>
      </c>
      <c r="D57" s="69"/>
      <c r="E57" s="69"/>
      <c r="F57" s="69"/>
      <c r="G57" s="69"/>
    </row>
    <row r="58" spans="2:7" ht="15">
      <c r="B58" s="69"/>
      <c r="C58" s="69" t="s">
        <v>513</v>
      </c>
      <c r="D58" s="69"/>
      <c r="E58" s="69"/>
      <c r="F58" s="69"/>
      <c r="G58" s="69"/>
    </row>
    <row r="59" spans="2:7" ht="15">
      <c r="B59" s="69"/>
      <c r="C59" s="69" t="s">
        <v>422</v>
      </c>
      <c r="D59" s="69"/>
      <c r="E59" s="69"/>
      <c r="F59" s="69"/>
      <c r="G59" s="69"/>
    </row>
    <row r="60" spans="2:7" ht="15">
      <c r="B60" s="69"/>
      <c r="C60" s="69" t="s">
        <v>519</v>
      </c>
      <c r="D60" s="69"/>
      <c r="E60" s="69"/>
      <c r="F60" s="69"/>
      <c r="G60" s="69"/>
    </row>
    <row r="61" spans="2:7" ht="15">
      <c r="B61" s="69"/>
      <c r="C61" s="69" t="s">
        <v>514</v>
      </c>
      <c r="D61" s="69"/>
      <c r="E61" s="69"/>
      <c r="F61" s="69"/>
      <c r="G61" s="69"/>
    </row>
    <row r="62" spans="2:7" ht="15">
      <c r="B62" s="69"/>
      <c r="C62" s="69" t="s">
        <v>516</v>
      </c>
      <c r="D62" s="69"/>
      <c r="E62" s="69"/>
      <c r="F62" s="69"/>
      <c r="G62" s="69"/>
    </row>
    <row r="63" spans="2:7" ht="15">
      <c r="B63" s="69"/>
      <c r="C63" s="69" t="s">
        <v>515</v>
      </c>
      <c r="D63" s="69"/>
      <c r="E63" s="69"/>
      <c r="F63" s="69"/>
      <c r="G63" s="69"/>
    </row>
    <row r="64" spans="2:7" ht="15">
      <c r="B64" s="69"/>
      <c r="C64" s="69"/>
      <c r="D64" s="69"/>
      <c r="E64" s="69"/>
      <c r="F64" s="69"/>
      <c r="G64" s="69"/>
    </row>
    <row r="65" spans="2:7" ht="15.75">
      <c r="B65" s="70">
        <v>6</v>
      </c>
      <c r="C65" s="70" t="s">
        <v>595</v>
      </c>
      <c r="D65" s="69"/>
      <c r="E65" s="69"/>
      <c r="F65" s="69"/>
      <c r="G65" s="69"/>
    </row>
    <row r="66" spans="2:7" ht="15">
      <c r="B66" s="69"/>
      <c r="C66" s="69" t="s">
        <v>467</v>
      </c>
      <c r="D66" s="69"/>
      <c r="E66" s="69"/>
      <c r="F66" s="69"/>
      <c r="G66" s="69"/>
    </row>
    <row r="67" spans="2:7" ht="15">
      <c r="B67" s="69"/>
      <c r="C67" s="69" t="s">
        <v>486</v>
      </c>
      <c r="D67" s="69"/>
      <c r="E67" s="69"/>
      <c r="F67" s="69"/>
      <c r="G67" s="69"/>
    </row>
    <row r="68" spans="2:7" ht="15">
      <c r="B68" s="69"/>
      <c r="C68" s="11" t="s">
        <v>520</v>
      </c>
      <c r="D68" s="69"/>
      <c r="E68" s="69"/>
      <c r="F68" s="69"/>
      <c r="G68" s="69"/>
    </row>
    <row r="69" spans="2:7" ht="15">
      <c r="B69" s="69"/>
      <c r="C69" s="11" t="s">
        <v>521</v>
      </c>
      <c r="D69" s="69"/>
      <c r="E69" s="69"/>
      <c r="F69" s="69"/>
      <c r="G69" s="69"/>
    </row>
    <row r="70" spans="2:7" ht="15">
      <c r="B70" s="69"/>
      <c r="C70" s="69" t="s">
        <v>423</v>
      </c>
      <c r="D70" s="69"/>
      <c r="E70" s="69"/>
      <c r="F70" s="69"/>
      <c r="G70" s="69"/>
    </row>
    <row r="71" spans="2:7" ht="15">
      <c r="B71" s="69"/>
      <c r="C71" s="69" t="s">
        <v>313</v>
      </c>
      <c r="D71" s="69"/>
      <c r="E71" s="69"/>
      <c r="F71" s="69"/>
      <c r="G71" s="69"/>
    </row>
    <row r="72" spans="2:7" ht="15">
      <c r="B72" s="69"/>
      <c r="C72" s="69" t="s">
        <v>424</v>
      </c>
      <c r="D72" s="69"/>
      <c r="E72" s="69"/>
      <c r="F72" s="69"/>
      <c r="G72" s="69"/>
    </row>
    <row r="73" spans="2:7" ht="15">
      <c r="B73" s="69"/>
      <c r="C73" s="69" t="s">
        <v>425</v>
      </c>
      <c r="D73" s="69"/>
      <c r="E73" s="69"/>
      <c r="F73" s="69"/>
      <c r="G73" s="69"/>
    </row>
    <row r="74" spans="2:7" ht="15">
      <c r="B74" s="69"/>
      <c r="C74" s="69" t="s">
        <v>426</v>
      </c>
      <c r="D74" s="69"/>
      <c r="E74" s="69"/>
      <c r="F74" s="69"/>
      <c r="G74" s="69"/>
    </row>
    <row r="75" spans="2:7" ht="15">
      <c r="B75" s="69"/>
      <c r="C75" s="69" t="s">
        <v>487</v>
      </c>
      <c r="D75" s="69"/>
      <c r="E75" s="69"/>
      <c r="F75" s="69"/>
      <c r="G75" s="69"/>
    </row>
    <row r="76" spans="2:7" ht="15.75">
      <c r="B76" s="69"/>
      <c r="C76" s="70" t="s">
        <v>281</v>
      </c>
      <c r="D76" s="69"/>
      <c r="E76" s="69"/>
      <c r="F76" s="69"/>
      <c r="G76" s="69"/>
    </row>
    <row r="77" spans="2:7" ht="15">
      <c r="B77" s="69"/>
      <c r="C77" s="69" t="s">
        <v>488</v>
      </c>
      <c r="D77" s="69"/>
      <c r="E77" s="69"/>
      <c r="F77" s="69"/>
      <c r="G77" s="69"/>
    </row>
    <row r="78" spans="2:7" ht="15">
      <c r="B78" s="69"/>
      <c r="C78" s="69" t="s">
        <v>285</v>
      </c>
      <c r="D78" s="69"/>
      <c r="E78" s="69"/>
      <c r="F78" s="69"/>
      <c r="G78" s="69"/>
    </row>
    <row r="79" spans="2:7" ht="15">
      <c r="B79" s="69"/>
      <c r="C79" s="69" t="s">
        <v>428</v>
      </c>
      <c r="D79" s="69"/>
      <c r="E79" s="69"/>
      <c r="F79" s="69"/>
      <c r="G79" s="69"/>
    </row>
    <row r="80" spans="2:7" ht="15">
      <c r="B80" s="69"/>
      <c r="C80" s="69" t="s">
        <v>427</v>
      </c>
      <c r="D80" s="69"/>
      <c r="E80" s="69"/>
      <c r="F80" s="69"/>
      <c r="G80" s="69"/>
    </row>
    <row r="81" spans="2:7" ht="15">
      <c r="B81" s="69"/>
      <c r="C81" s="69" t="s">
        <v>429</v>
      </c>
      <c r="D81" s="69"/>
      <c r="E81" s="69"/>
      <c r="F81" s="69"/>
      <c r="G81" s="69"/>
    </row>
    <row r="82" spans="2:7" ht="15">
      <c r="B82" s="69"/>
      <c r="C82" s="69" t="s">
        <v>430</v>
      </c>
      <c r="D82" s="69"/>
      <c r="E82" s="69"/>
      <c r="F82" s="69"/>
      <c r="G82" s="69"/>
    </row>
    <row r="83" spans="2:7" ht="15">
      <c r="B83" s="69"/>
      <c r="C83" s="69" t="s">
        <v>284</v>
      </c>
      <c r="D83" s="69"/>
      <c r="E83" s="69"/>
      <c r="F83" s="69"/>
      <c r="G83" s="69"/>
    </row>
    <row r="84" spans="2:7" ht="15">
      <c r="B84" s="69"/>
      <c r="C84" s="69" t="s">
        <v>596</v>
      </c>
      <c r="D84" s="69"/>
      <c r="E84" s="69"/>
      <c r="F84" s="69"/>
      <c r="G84" s="69"/>
    </row>
    <row r="85" ht="15">
      <c r="C85" s="69" t="s">
        <v>597</v>
      </c>
    </row>
    <row r="86" ht="15">
      <c r="C86" s="69" t="s">
        <v>598</v>
      </c>
    </row>
  </sheetData>
  <sheetProtection/>
  <printOptions/>
  <pageMargins left="0.5905511811023623" right="0" top="0.7874015748031497" bottom="0.3937007874015748" header="0.31496062992125984" footer="0.5118110236220472"/>
  <pageSetup horizontalDpi="600" verticalDpi="600" orientation="landscape" paperSize="9" scale="80" r:id="rId1"/>
  <headerFooter alignWithMargins="0">
    <oddHeader>&amp;L
&amp;RTambahan Penjelasan Panduan  RKS/ M Tahap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2:P40"/>
  <sheetViews>
    <sheetView zoomScale="130" zoomScaleNormal="130" zoomScalePageLayoutView="0" workbookViewId="0" topLeftCell="D64">
      <selection activeCell="D2" sqref="D2"/>
    </sheetView>
  </sheetViews>
  <sheetFormatPr defaultColWidth="9.140625" defaultRowHeight="12.75"/>
  <cols>
    <col min="1" max="2" width="2.7109375" style="0" customWidth="1"/>
    <col min="3" max="3" width="5.8515625" style="0" customWidth="1"/>
    <col min="4" max="4" width="45.57421875" style="0" customWidth="1"/>
    <col min="5" max="5" width="2.7109375" style="0" customWidth="1"/>
    <col min="6" max="6" width="3.8515625" style="0" customWidth="1"/>
    <col min="7" max="7" width="4.421875" style="0" customWidth="1"/>
    <col min="8" max="8" width="3.00390625" style="0" customWidth="1"/>
    <col min="9" max="9" width="4.7109375" style="0" customWidth="1"/>
    <col min="10" max="10" width="3.421875" style="0" customWidth="1"/>
    <col min="11" max="11" width="4.140625" style="0" customWidth="1"/>
    <col min="12" max="12" width="3.7109375" style="0" customWidth="1"/>
    <col min="13" max="13" width="11.00390625" style="0" customWidth="1"/>
    <col min="14" max="14" width="8.7109375" style="0" customWidth="1"/>
    <col min="15" max="15" width="14.421875" style="0" customWidth="1"/>
    <col min="16" max="16" width="15.7109375" style="0" customWidth="1"/>
    <col min="17" max="17" width="9.7109375" style="0" customWidth="1"/>
    <col min="18" max="18" width="13.00390625" style="0" customWidth="1"/>
    <col min="19" max="19" width="11.8515625" style="0" customWidth="1"/>
    <col min="20" max="20" width="10.7109375" style="0" customWidth="1"/>
    <col min="21" max="21" width="11.421875" style="0" customWidth="1"/>
    <col min="22" max="22" width="11.57421875" style="0" customWidth="1"/>
    <col min="23" max="23" width="8.00390625" style="0" customWidth="1"/>
    <col min="24" max="24" width="11.28125" style="0" customWidth="1"/>
    <col min="25" max="25" width="13.140625" style="0" customWidth="1"/>
    <col min="26" max="26" width="12.00390625" style="0" customWidth="1"/>
    <col min="27" max="27" width="9.421875" style="0" customWidth="1"/>
    <col min="28" max="28" width="11.7109375" style="0" customWidth="1"/>
    <col min="29" max="35" width="12.7109375" style="0" customWidth="1"/>
  </cols>
  <sheetData>
    <row r="2" spans="4:12" ht="18.75">
      <c r="D2" s="68" t="s">
        <v>325</v>
      </c>
      <c r="E2" s="68"/>
      <c r="F2" s="68"/>
      <c r="G2" s="68"/>
      <c r="H2" s="68"/>
      <c r="I2" s="68"/>
      <c r="J2" s="68"/>
      <c r="K2" s="68"/>
      <c r="L2" s="68"/>
    </row>
    <row r="4" spans="4:16" ht="15">
      <c r="D4" s="11" t="s">
        <v>265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4:16" ht="15">
      <c r="D5" s="11" t="s">
        <v>582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4:16" ht="15">
      <c r="D6" s="11" t="s">
        <v>277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4:16" ht="15">
      <c r="D7" s="11" t="s">
        <v>266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4:16" ht="15">
      <c r="D8" s="11" t="s">
        <v>267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4:16" ht="15">
      <c r="D9" s="11" t="s">
        <v>268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4:16" ht="15">
      <c r="D10" s="11" t="s">
        <v>269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4:16" ht="15">
      <c r="D11" s="11" t="s">
        <v>270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4:16" ht="15">
      <c r="D12" s="11" t="s">
        <v>271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4:16" ht="15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5:16" ht="12.75">
      <c r="O14" s="2"/>
      <c r="P14" s="2"/>
    </row>
    <row r="15" spans="4:16" ht="12.75">
      <c r="D15" s="601" t="s">
        <v>276</v>
      </c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</row>
    <row r="16" spans="4:16" ht="12.75">
      <c r="D16" s="601" t="s">
        <v>324</v>
      </c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</row>
    <row r="17" spans="4:16" ht="12.75">
      <c r="D17" s="601" t="s">
        <v>489</v>
      </c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</row>
    <row r="18" spans="4:16" ht="12.75">
      <c r="D18" s="601" t="s">
        <v>572</v>
      </c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</row>
    <row r="19" spans="4:16" ht="12.75">
      <c r="D19" s="67"/>
      <c r="E19" s="67"/>
      <c r="F19" s="67"/>
      <c r="G19" s="67"/>
      <c r="H19" s="67"/>
      <c r="I19" s="67"/>
      <c r="J19" s="67"/>
      <c r="K19" s="67"/>
      <c r="L19" s="67"/>
      <c r="O19" s="2"/>
      <c r="P19" s="2"/>
    </row>
    <row r="20" spans="4:16" ht="13.5" thickBot="1">
      <c r="D20" s="108"/>
      <c r="E20" s="108"/>
      <c r="F20" s="108"/>
      <c r="G20" s="108"/>
      <c r="H20" s="108"/>
      <c r="I20" s="108"/>
      <c r="J20" s="108"/>
      <c r="K20" s="108"/>
      <c r="L20" s="108"/>
      <c r="O20" s="2"/>
      <c r="P20" s="2"/>
    </row>
    <row r="21" spans="4:16" ht="12.75">
      <c r="D21" s="586" t="s">
        <v>273</v>
      </c>
      <c r="E21" s="587"/>
      <c r="F21" s="587"/>
      <c r="G21" s="587"/>
      <c r="H21" s="587"/>
      <c r="I21" s="587"/>
      <c r="J21" s="587"/>
      <c r="K21" s="587"/>
      <c r="L21" s="588"/>
      <c r="M21" s="602" t="s">
        <v>226</v>
      </c>
      <c r="N21" s="602"/>
      <c r="O21" s="602" t="s">
        <v>274</v>
      </c>
      <c r="P21" s="584" t="s">
        <v>594</v>
      </c>
    </row>
    <row r="22" spans="4:16" ht="12.75">
      <c r="D22" s="589"/>
      <c r="E22" s="590"/>
      <c r="F22" s="590"/>
      <c r="G22" s="590"/>
      <c r="H22" s="590"/>
      <c r="I22" s="590"/>
      <c r="J22" s="590"/>
      <c r="K22" s="590"/>
      <c r="L22" s="591"/>
      <c r="M22" s="109" t="s">
        <v>225</v>
      </c>
      <c r="N22" s="109" t="s">
        <v>244</v>
      </c>
      <c r="O22" s="603"/>
      <c r="P22" s="585"/>
    </row>
    <row r="23" spans="4:16" ht="12.75">
      <c r="D23" s="592">
        <v>1</v>
      </c>
      <c r="E23" s="593"/>
      <c r="F23" s="593"/>
      <c r="G23" s="593"/>
      <c r="H23" s="593"/>
      <c r="I23" s="593"/>
      <c r="J23" s="593"/>
      <c r="K23" s="593"/>
      <c r="L23" s="594"/>
      <c r="M23" s="109">
        <v>2</v>
      </c>
      <c r="N23" s="109">
        <v>3</v>
      </c>
      <c r="O23" s="109">
        <v>4</v>
      </c>
      <c r="P23" s="110" t="s">
        <v>323</v>
      </c>
    </row>
    <row r="24" spans="4:16" ht="12.75">
      <c r="D24" s="133" t="s">
        <v>573</v>
      </c>
      <c r="E24" s="200"/>
      <c r="F24" s="200"/>
      <c r="G24" s="200"/>
      <c r="H24" s="200"/>
      <c r="I24" s="200"/>
      <c r="J24" s="200"/>
      <c r="K24" s="200"/>
      <c r="L24" s="200"/>
      <c r="M24" s="40"/>
      <c r="N24" s="40"/>
      <c r="O24" s="40"/>
      <c r="P24" s="111"/>
    </row>
    <row r="25" spans="4:16" ht="12.75">
      <c r="D25" s="112" t="s">
        <v>438</v>
      </c>
      <c r="E25" s="201"/>
      <c r="F25" s="201"/>
      <c r="G25" s="201"/>
      <c r="H25" s="201"/>
      <c r="I25" s="201"/>
      <c r="J25" s="201"/>
      <c r="K25" s="201"/>
      <c r="L25" s="201"/>
      <c r="M25" s="38"/>
      <c r="N25" s="38"/>
      <c r="O25" s="39"/>
      <c r="P25" s="113"/>
    </row>
    <row r="26" spans="4:16" ht="12.75">
      <c r="D26" s="114" t="s">
        <v>439</v>
      </c>
      <c r="E26" s="202">
        <v>1</v>
      </c>
      <c r="F26" s="202" t="s">
        <v>505</v>
      </c>
      <c r="G26" s="202">
        <v>12</v>
      </c>
      <c r="H26" s="202" t="s">
        <v>506</v>
      </c>
      <c r="I26" s="202"/>
      <c r="J26" s="202"/>
      <c r="K26" s="202"/>
      <c r="L26" s="202"/>
      <c r="M26" s="38" t="s">
        <v>574</v>
      </c>
      <c r="N26" s="115">
        <v>12</v>
      </c>
      <c r="O26" s="116">
        <v>150000</v>
      </c>
      <c r="P26" s="117">
        <f>+O26*N26</f>
        <v>1800000</v>
      </c>
    </row>
    <row r="27" spans="4:16" ht="12.75">
      <c r="D27" s="114" t="s">
        <v>440</v>
      </c>
      <c r="E27" s="202"/>
      <c r="F27" s="202"/>
      <c r="G27" s="202"/>
      <c r="H27" s="202"/>
      <c r="I27" s="202"/>
      <c r="J27" s="202"/>
      <c r="K27" s="202"/>
      <c r="L27" s="202"/>
      <c r="M27" s="38" t="s">
        <v>576</v>
      </c>
      <c r="N27" s="115">
        <v>7</v>
      </c>
      <c r="O27" s="116">
        <v>30000</v>
      </c>
      <c r="P27" s="117">
        <f>+O27*N27</f>
        <v>210000</v>
      </c>
    </row>
    <row r="28" spans="4:16" ht="12.75">
      <c r="D28" s="114" t="s">
        <v>441</v>
      </c>
      <c r="E28" s="202">
        <v>8</v>
      </c>
      <c r="F28" s="202" t="s">
        <v>505</v>
      </c>
      <c r="G28" s="202">
        <v>12</v>
      </c>
      <c r="H28" s="202" t="s">
        <v>506</v>
      </c>
      <c r="I28" s="202"/>
      <c r="J28" s="202"/>
      <c r="K28" s="202"/>
      <c r="L28" s="202"/>
      <c r="M28" s="38" t="s">
        <v>575</v>
      </c>
      <c r="N28" s="115">
        <f>+E28*G28</f>
        <v>96</v>
      </c>
      <c r="O28" s="116">
        <v>15000</v>
      </c>
      <c r="P28" s="117">
        <f>+O28*N28</f>
        <v>1440000</v>
      </c>
    </row>
    <row r="29" spans="4:16" ht="12.75">
      <c r="D29" s="114" t="s">
        <v>442</v>
      </c>
      <c r="E29" s="202">
        <v>7</v>
      </c>
      <c r="F29" s="202" t="s">
        <v>505</v>
      </c>
      <c r="G29" s="202">
        <v>12</v>
      </c>
      <c r="H29" s="202" t="s">
        <v>506</v>
      </c>
      <c r="I29" s="202"/>
      <c r="J29" s="202"/>
      <c r="K29" s="202"/>
      <c r="L29" s="202"/>
      <c r="M29" s="38" t="s">
        <v>575</v>
      </c>
      <c r="N29" s="115">
        <f>+E29*G29</f>
        <v>84</v>
      </c>
      <c r="O29" s="116">
        <v>30000</v>
      </c>
      <c r="P29" s="117">
        <f>+O29*N29</f>
        <v>2520000</v>
      </c>
    </row>
    <row r="30" spans="4:16" ht="12.75">
      <c r="D30" s="114"/>
      <c r="E30" s="202"/>
      <c r="F30" s="202"/>
      <c r="G30" s="202"/>
      <c r="H30" s="202"/>
      <c r="I30" s="202"/>
      <c r="J30" s="202"/>
      <c r="K30" s="202"/>
      <c r="L30" s="202"/>
      <c r="M30" s="38"/>
      <c r="N30" s="115"/>
      <c r="O30" s="116"/>
      <c r="P30" s="117"/>
    </row>
    <row r="31" spans="4:16" ht="12.75" customHeight="1">
      <c r="D31" s="595" t="s">
        <v>275</v>
      </c>
      <c r="E31" s="596"/>
      <c r="F31" s="596"/>
      <c r="G31" s="596"/>
      <c r="H31" s="596"/>
      <c r="I31" s="596"/>
      <c r="J31" s="596"/>
      <c r="K31" s="596"/>
      <c r="L31" s="596"/>
      <c r="M31" s="597"/>
      <c r="N31" s="597"/>
      <c r="O31" s="597"/>
      <c r="P31" s="118">
        <f>SUM(P26:P29)</f>
        <v>5970000</v>
      </c>
    </row>
    <row r="32" spans="4:16" ht="12.75" customHeight="1" thickBot="1">
      <c r="D32" s="598" t="s">
        <v>322</v>
      </c>
      <c r="E32" s="599"/>
      <c r="F32" s="599"/>
      <c r="G32" s="599"/>
      <c r="H32" s="599"/>
      <c r="I32" s="599"/>
      <c r="J32" s="599"/>
      <c r="K32" s="599"/>
      <c r="L32" s="599"/>
      <c r="M32" s="600"/>
      <c r="N32" s="600"/>
      <c r="O32" s="600"/>
      <c r="P32" s="238">
        <f>+P31/7</f>
        <v>852857.1428571428</v>
      </c>
    </row>
    <row r="33" ht="13.5" thickBot="1"/>
    <row r="34" spans="4:16" ht="12.75">
      <c r="D34" s="193" t="s">
        <v>591</v>
      </c>
      <c r="E34" s="203"/>
      <c r="F34" s="203"/>
      <c r="G34" s="203"/>
      <c r="H34" s="203"/>
      <c r="I34" s="203"/>
      <c r="J34" s="203"/>
      <c r="K34" s="203"/>
      <c r="L34" s="203"/>
      <c r="M34" s="14"/>
      <c r="N34" s="14"/>
      <c r="O34" s="14"/>
      <c r="P34" s="98"/>
    </row>
    <row r="35" spans="4:16" ht="12.75">
      <c r="D35" s="194" t="s">
        <v>593</v>
      </c>
      <c r="E35" s="2"/>
      <c r="F35" s="2"/>
      <c r="G35" s="2"/>
      <c r="H35" s="2"/>
      <c r="I35" s="2"/>
      <c r="J35" s="2"/>
      <c r="K35" s="2"/>
      <c r="L35" s="2"/>
      <c r="M35" s="234" t="s">
        <v>457</v>
      </c>
      <c r="N35" s="234">
        <v>300</v>
      </c>
      <c r="O35" s="234">
        <v>100</v>
      </c>
      <c r="P35" s="235">
        <f>+N35*O35</f>
        <v>30000</v>
      </c>
    </row>
    <row r="36" spans="4:16" ht="12.75">
      <c r="D36" s="194" t="s">
        <v>592</v>
      </c>
      <c r="E36" s="2"/>
      <c r="F36" s="2"/>
      <c r="G36" s="2"/>
      <c r="H36" s="2"/>
      <c r="I36" s="2"/>
      <c r="J36" s="2"/>
      <c r="K36" s="2"/>
      <c r="L36" s="2"/>
      <c r="M36" s="234"/>
      <c r="N36" s="234"/>
      <c r="O36" s="234"/>
      <c r="P36" s="235"/>
    </row>
    <row r="37" spans="4:16" ht="12.75">
      <c r="D37" s="194"/>
      <c r="E37" s="2"/>
      <c r="F37" s="2"/>
      <c r="G37" s="2"/>
      <c r="H37" s="2"/>
      <c r="I37" s="2"/>
      <c r="J37" s="2"/>
      <c r="K37" s="2"/>
      <c r="L37" s="2"/>
      <c r="M37" s="234"/>
      <c r="N37" s="234"/>
      <c r="O37" s="234"/>
      <c r="P37" s="235"/>
    </row>
    <row r="38" spans="4:16" ht="13.5" thickBot="1">
      <c r="D38" s="195" t="s">
        <v>458</v>
      </c>
      <c r="E38" s="204"/>
      <c r="F38" s="204"/>
      <c r="G38" s="204"/>
      <c r="H38" s="204"/>
      <c r="I38" s="204"/>
      <c r="J38" s="204"/>
      <c r="K38" s="204"/>
      <c r="L38" s="204"/>
      <c r="M38" s="236"/>
      <c r="N38" s="236"/>
      <c r="O38" s="236"/>
      <c r="P38" s="237">
        <f>SUM(P35:P37)</f>
        <v>30000</v>
      </c>
    </row>
    <row r="39" ht="12.75">
      <c r="P39" s="192"/>
    </row>
    <row r="40" ht="12.75">
      <c r="P40" s="139"/>
    </row>
  </sheetData>
  <sheetProtection/>
  <mergeCells count="11">
    <mergeCell ref="D18:P18"/>
    <mergeCell ref="P21:P22"/>
    <mergeCell ref="D21:L22"/>
    <mergeCell ref="D23:L23"/>
    <mergeCell ref="D31:O31"/>
    <mergeCell ref="D32:O32"/>
    <mergeCell ref="D15:P15"/>
    <mergeCell ref="D16:P16"/>
    <mergeCell ref="D17:P17"/>
    <mergeCell ref="M21:N21"/>
    <mergeCell ref="O21:O22"/>
  </mergeCells>
  <printOptions/>
  <pageMargins left="1.1023622047244095" right="0" top="0.984251968503937" bottom="0" header="0.31496062992125984" footer="1.535433070866142"/>
  <pageSetup horizontalDpi="600" verticalDpi="600" orientation="landscape" paperSize="134" scale="95" r:id="rId2"/>
  <headerFooter alignWithMargins="0">
    <oddHeader xml:space="preserve">&amp;L
&amp;RTabel D-1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77"/>
  <sheetViews>
    <sheetView tabSelected="1" zoomScale="75" zoomScaleNormal="75" zoomScaleSheetLayoutView="85" zoomScalePageLayoutView="0" workbookViewId="0" topLeftCell="C1">
      <selection activeCell="G13" sqref="G13"/>
    </sheetView>
  </sheetViews>
  <sheetFormatPr defaultColWidth="9.140625" defaultRowHeight="12.75"/>
  <cols>
    <col min="1" max="2" width="2.7109375" style="0" customWidth="1"/>
    <col min="3" max="3" width="52.7109375" style="0" customWidth="1"/>
    <col min="4" max="4" width="8.00390625" style="0" customWidth="1"/>
    <col min="5" max="5" width="11.421875" style="0" customWidth="1"/>
    <col min="6" max="6" width="8.421875" style="0" customWidth="1"/>
    <col min="7" max="7" width="13.28125" style="0" customWidth="1"/>
    <col min="8" max="8" width="7.28125" style="0" customWidth="1"/>
    <col min="9" max="9" width="12.00390625" style="0" customWidth="1"/>
    <col min="10" max="10" width="7.421875" style="0" customWidth="1"/>
    <col min="11" max="11" width="12.28125" style="0" customWidth="1"/>
    <col min="12" max="12" width="7.140625" style="0" customWidth="1"/>
    <col min="13" max="13" width="13.00390625" style="0" customWidth="1"/>
    <col min="14" max="14" width="7.421875" style="0" customWidth="1"/>
    <col min="15" max="15" width="13.140625" style="0" customWidth="1"/>
    <col min="16" max="20" width="12.7109375" style="0" customWidth="1"/>
  </cols>
  <sheetData>
    <row r="1" spans="15:25" ht="12.75"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633" t="s">
        <v>342</v>
      </c>
      <c r="D2" s="633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1"/>
      <c r="B3" s="1"/>
      <c r="C3" s="633" t="s">
        <v>437</v>
      </c>
      <c r="D3" s="633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"/>
      <c r="B4" s="1"/>
      <c r="C4" s="633" t="s">
        <v>616</v>
      </c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"/>
      <c r="B5" s="1"/>
      <c r="C5" s="633" t="s">
        <v>58</v>
      </c>
      <c r="D5" s="633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318" customFormat="1" ht="19.5" thickBot="1">
      <c r="A6" s="316"/>
      <c r="B6" s="316"/>
      <c r="C6" s="317"/>
      <c r="D6" s="317"/>
      <c r="E6" s="629" t="s">
        <v>456</v>
      </c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350" customFormat="1" ht="12.75" customHeight="1">
      <c r="A7" s="349"/>
      <c r="B7" s="349"/>
      <c r="C7" s="627" t="s">
        <v>344</v>
      </c>
      <c r="D7" s="612" t="s">
        <v>226</v>
      </c>
      <c r="E7" s="612"/>
      <c r="F7" s="612" t="s">
        <v>227</v>
      </c>
      <c r="G7" s="612"/>
      <c r="H7" s="631" t="s">
        <v>296</v>
      </c>
      <c r="I7" s="631"/>
      <c r="J7" s="631" t="s">
        <v>490</v>
      </c>
      <c r="K7" s="631"/>
      <c r="L7" s="631" t="s">
        <v>70</v>
      </c>
      <c r="M7" s="631"/>
      <c r="N7" s="631" t="s">
        <v>71</v>
      </c>
      <c r="O7" s="632"/>
      <c r="P7" s="349"/>
      <c r="Q7" s="349"/>
      <c r="R7" s="349"/>
      <c r="S7" s="349"/>
      <c r="T7" s="349"/>
      <c r="U7" s="349"/>
      <c r="V7" s="349"/>
      <c r="W7" s="349"/>
      <c r="X7" s="349"/>
      <c r="Y7" s="349"/>
    </row>
    <row r="8" spans="1:25" s="350" customFormat="1" ht="12.75">
      <c r="A8" s="349"/>
      <c r="B8" s="349"/>
      <c r="C8" s="628"/>
      <c r="D8" s="351" t="s">
        <v>225</v>
      </c>
      <c r="E8" s="351" t="s">
        <v>326</v>
      </c>
      <c r="F8" s="351" t="s">
        <v>436</v>
      </c>
      <c r="G8" s="351" t="s">
        <v>434</v>
      </c>
      <c r="H8" s="351" t="s">
        <v>435</v>
      </c>
      <c r="I8" s="351" t="s">
        <v>434</v>
      </c>
      <c r="J8" s="351" t="s">
        <v>435</v>
      </c>
      <c r="K8" s="351" t="s">
        <v>434</v>
      </c>
      <c r="L8" s="351" t="s">
        <v>436</v>
      </c>
      <c r="M8" s="351" t="s">
        <v>434</v>
      </c>
      <c r="N8" s="351" t="s">
        <v>436</v>
      </c>
      <c r="O8" s="352" t="s">
        <v>434</v>
      </c>
      <c r="P8" s="349"/>
      <c r="Q8" s="349"/>
      <c r="R8" s="349"/>
      <c r="S8" s="349"/>
      <c r="T8" s="349"/>
      <c r="U8" s="349"/>
      <c r="V8" s="349"/>
      <c r="W8" s="349"/>
      <c r="X8" s="349"/>
      <c r="Y8" s="349"/>
    </row>
    <row r="9" spans="1:25" s="350" customFormat="1" ht="12.75">
      <c r="A9" s="349"/>
      <c r="B9" s="349"/>
      <c r="C9" s="353">
        <v>1</v>
      </c>
      <c r="D9" s="351" t="s">
        <v>330</v>
      </c>
      <c r="E9" s="351" t="s">
        <v>331</v>
      </c>
      <c r="F9" s="351" t="s">
        <v>338</v>
      </c>
      <c r="G9" s="351" t="s">
        <v>337</v>
      </c>
      <c r="H9" s="351" t="s">
        <v>332</v>
      </c>
      <c r="I9" s="351" t="s">
        <v>336</v>
      </c>
      <c r="J9" s="351" t="s">
        <v>333</v>
      </c>
      <c r="K9" s="351" t="s">
        <v>339</v>
      </c>
      <c r="L9" s="351" t="s">
        <v>334</v>
      </c>
      <c r="M9" s="351" t="s">
        <v>340</v>
      </c>
      <c r="N9" s="351" t="s">
        <v>335</v>
      </c>
      <c r="O9" s="352" t="s">
        <v>341</v>
      </c>
      <c r="P9" s="349"/>
      <c r="Q9" s="349"/>
      <c r="R9" s="349"/>
      <c r="S9" s="349"/>
      <c r="T9" s="349"/>
      <c r="U9" s="349"/>
      <c r="V9" s="349"/>
      <c r="W9" s="349"/>
      <c r="X9" s="349"/>
      <c r="Y9" s="349"/>
    </row>
    <row r="10" spans="1:25" s="318" customFormat="1" ht="12.75">
      <c r="A10" s="316"/>
      <c r="B10" s="316"/>
      <c r="C10" s="319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1"/>
      <c r="P10" s="316"/>
      <c r="Q10" s="316"/>
      <c r="R10" s="316"/>
      <c r="S10" s="316"/>
      <c r="T10" s="316"/>
      <c r="U10" s="316"/>
      <c r="V10" s="316"/>
      <c r="W10" s="316"/>
      <c r="X10" s="316"/>
      <c r="Y10" s="316"/>
    </row>
    <row r="11" spans="1:25" s="242" customFormat="1" ht="15">
      <c r="A11" s="288"/>
      <c r="B11" s="288"/>
      <c r="C11" s="347" t="s">
        <v>599</v>
      </c>
      <c r="D11" s="348"/>
      <c r="E11" s="348"/>
      <c r="F11" s="337"/>
      <c r="G11" s="337"/>
      <c r="H11" s="337"/>
      <c r="I11" s="337"/>
      <c r="J11" s="337"/>
      <c r="K11" s="337"/>
      <c r="L11" s="337"/>
      <c r="M11" s="337"/>
      <c r="N11" s="337"/>
      <c r="O11" s="338"/>
      <c r="P11" s="288"/>
      <c r="Q11" s="288"/>
      <c r="R11" s="288"/>
      <c r="S11" s="288"/>
      <c r="T11" s="288"/>
      <c r="U11" s="288"/>
      <c r="V11" s="288"/>
      <c r="W11" s="288"/>
      <c r="X11" s="288"/>
      <c r="Y11" s="288"/>
    </row>
    <row r="12" spans="1:25" s="242" customFormat="1" ht="16.5" customHeight="1">
      <c r="A12" s="288"/>
      <c r="B12" s="288"/>
      <c r="C12" s="626" t="s">
        <v>61</v>
      </c>
      <c r="D12" s="616"/>
      <c r="E12" s="617"/>
      <c r="F12" s="339"/>
      <c r="G12" s="290"/>
      <c r="H12" s="291"/>
      <c r="I12" s="290"/>
      <c r="J12" s="291"/>
      <c r="K12" s="290"/>
      <c r="L12" s="291"/>
      <c r="M12" s="290"/>
      <c r="N12" s="291"/>
      <c r="O12" s="292"/>
      <c r="P12" s="288"/>
      <c r="Q12" s="288"/>
      <c r="R12" s="288"/>
      <c r="S12" s="288"/>
      <c r="T12" s="288"/>
      <c r="U12" s="288"/>
      <c r="V12" s="288"/>
      <c r="W12" s="288"/>
      <c r="X12" s="288"/>
      <c r="Y12" s="288"/>
    </row>
    <row r="13" spans="1:25" s="242" customFormat="1" ht="16.5" customHeight="1">
      <c r="A13" s="288"/>
      <c r="B13" s="288"/>
      <c r="C13" s="400" t="s">
        <v>86</v>
      </c>
      <c r="D13" s="346" t="s">
        <v>115</v>
      </c>
      <c r="E13" s="263" t="s">
        <v>92</v>
      </c>
      <c r="F13" s="269" t="s">
        <v>77</v>
      </c>
      <c r="G13" s="263">
        <v>2000000</v>
      </c>
      <c r="H13" s="264" t="s">
        <v>346</v>
      </c>
      <c r="I13" s="265">
        <v>500000</v>
      </c>
      <c r="J13" s="291"/>
      <c r="K13" s="265">
        <v>500000</v>
      </c>
      <c r="L13" s="291"/>
      <c r="M13" s="265">
        <v>500000</v>
      </c>
      <c r="N13" s="291"/>
      <c r="O13" s="265">
        <v>500000</v>
      </c>
      <c r="P13" s="288"/>
      <c r="Q13" s="288"/>
      <c r="R13" s="288"/>
      <c r="S13" s="288"/>
      <c r="T13" s="288"/>
      <c r="U13" s="288"/>
      <c r="V13" s="288"/>
      <c r="W13" s="288"/>
      <c r="X13" s="288"/>
      <c r="Y13" s="288"/>
    </row>
    <row r="14" spans="1:25" s="242" customFormat="1" ht="16.5" customHeight="1">
      <c r="A14" s="288"/>
      <c r="B14" s="288"/>
      <c r="C14" s="243" t="s">
        <v>87</v>
      </c>
      <c r="D14" s="293"/>
      <c r="E14" s="263"/>
      <c r="F14" s="262"/>
      <c r="G14" s="263"/>
      <c r="H14" s="264"/>
      <c r="I14" s="265"/>
      <c r="J14" s="264"/>
      <c r="K14" s="265"/>
      <c r="L14" s="264"/>
      <c r="M14" s="265"/>
      <c r="N14" s="264"/>
      <c r="O14" s="265"/>
      <c r="P14" s="288"/>
      <c r="Q14" s="288"/>
      <c r="R14" s="288"/>
      <c r="S14" s="288"/>
      <c r="T14" s="288"/>
      <c r="U14" s="288"/>
      <c r="V14" s="288"/>
      <c r="W14" s="288"/>
      <c r="X14" s="288"/>
      <c r="Y14" s="288"/>
    </row>
    <row r="15" spans="1:25" s="242" customFormat="1" ht="16.5" customHeight="1">
      <c r="A15" s="288"/>
      <c r="B15" s="288"/>
      <c r="C15" s="243" t="s">
        <v>88</v>
      </c>
      <c r="D15" s="293" t="s">
        <v>113</v>
      </c>
      <c r="E15" s="263">
        <v>350000</v>
      </c>
      <c r="F15" s="262">
        <v>8</v>
      </c>
      <c r="G15" s="263">
        <v>2800000</v>
      </c>
      <c r="H15" s="264" t="s">
        <v>330</v>
      </c>
      <c r="I15" s="265">
        <v>700000</v>
      </c>
      <c r="J15" s="264" t="s">
        <v>330</v>
      </c>
      <c r="K15" s="265">
        <v>700000</v>
      </c>
      <c r="L15" s="264" t="s">
        <v>330</v>
      </c>
      <c r="M15" s="265">
        <v>700000</v>
      </c>
      <c r="N15" s="264" t="s">
        <v>330</v>
      </c>
      <c r="O15" s="265">
        <v>700000</v>
      </c>
      <c r="P15" s="288"/>
      <c r="Q15" s="288"/>
      <c r="R15" s="288"/>
      <c r="S15" s="288"/>
      <c r="T15" s="288"/>
      <c r="U15" s="288"/>
      <c r="V15" s="288"/>
      <c r="W15" s="288"/>
      <c r="X15" s="288"/>
      <c r="Y15" s="288"/>
    </row>
    <row r="16" spans="1:25" s="242" customFormat="1" ht="16.5" customHeight="1">
      <c r="A16" s="288"/>
      <c r="B16" s="288"/>
      <c r="C16" s="243" t="s">
        <v>89</v>
      </c>
      <c r="D16" s="293" t="s">
        <v>300</v>
      </c>
      <c r="E16" s="263">
        <v>1000</v>
      </c>
      <c r="F16" s="262">
        <v>400</v>
      </c>
      <c r="G16" s="263">
        <v>400000</v>
      </c>
      <c r="H16" s="264" t="s">
        <v>72</v>
      </c>
      <c r="I16" s="265">
        <v>100000</v>
      </c>
      <c r="J16" s="264" t="s">
        <v>72</v>
      </c>
      <c r="K16" s="265">
        <v>100000</v>
      </c>
      <c r="L16" s="264" t="s">
        <v>72</v>
      </c>
      <c r="M16" s="265">
        <v>100000</v>
      </c>
      <c r="N16" s="264" t="s">
        <v>72</v>
      </c>
      <c r="O16" s="265">
        <v>100000</v>
      </c>
      <c r="P16" s="288"/>
      <c r="Q16" s="288"/>
      <c r="R16" s="288"/>
      <c r="S16" s="288"/>
      <c r="T16" s="288"/>
      <c r="U16" s="288"/>
      <c r="V16" s="288"/>
      <c r="W16" s="288"/>
      <c r="X16" s="288"/>
      <c r="Y16" s="288"/>
    </row>
    <row r="17" spans="1:25" s="242" customFormat="1" ht="16.5" customHeight="1">
      <c r="A17" s="288"/>
      <c r="B17" s="288"/>
      <c r="C17" s="243" t="s">
        <v>90</v>
      </c>
      <c r="D17" s="293"/>
      <c r="E17" s="263"/>
      <c r="F17" s="262"/>
      <c r="G17" s="263"/>
      <c r="H17" s="264"/>
      <c r="I17" s="265"/>
      <c r="J17" s="264"/>
      <c r="K17" s="265"/>
      <c r="L17" s="264"/>
      <c r="M17" s="265"/>
      <c r="N17" s="264"/>
      <c r="O17" s="265"/>
      <c r="P17" s="288"/>
      <c r="Q17" s="288"/>
      <c r="R17" s="288"/>
      <c r="S17" s="288"/>
      <c r="T17" s="288"/>
      <c r="U17" s="288"/>
      <c r="V17" s="288"/>
      <c r="W17" s="288"/>
      <c r="X17" s="288"/>
      <c r="Y17" s="288"/>
    </row>
    <row r="18" spans="1:25" s="242" customFormat="1" ht="16.5" customHeight="1">
      <c r="A18" s="288"/>
      <c r="B18" s="288"/>
      <c r="C18" s="243" t="s">
        <v>139</v>
      </c>
      <c r="D18" s="293"/>
      <c r="E18" s="263"/>
      <c r="F18" s="262"/>
      <c r="G18" s="263"/>
      <c r="H18" s="264"/>
      <c r="I18" s="265"/>
      <c r="J18" s="264"/>
      <c r="K18" s="265"/>
      <c r="L18" s="264"/>
      <c r="M18" s="265"/>
      <c r="N18" s="264"/>
      <c r="O18" s="265"/>
      <c r="P18" s="288"/>
      <c r="Q18" s="288"/>
      <c r="R18" s="288"/>
      <c r="S18" s="288"/>
      <c r="T18" s="288"/>
      <c r="U18" s="288"/>
      <c r="V18" s="288"/>
      <c r="W18" s="288"/>
      <c r="X18" s="288"/>
      <c r="Y18" s="288"/>
    </row>
    <row r="19" spans="1:25" s="242" customFormat="1" ht="16.5" customHeight="1">
      <c r="A19" s="288"/>
      <c r="B19" s="288"/>
      <c r="C19" s="243" t="s">
        <v>140</v>
      </c>
      <c r="D19" s="293"/>
      <c r="E19" s="263"/>
      <c r="F19" s="262"/>
      <c r="G19" s="263"/>
      <c r="H19" s="264"/>
      <c r="I19" s="265"/>
      <c r="J19" s="264"/>
      <c r="K19" s="265"/>
      <c r="L19" s="264"/>
      <c r="M19" s="265"/>
      <c r="N19" s="264"/>
      <c r="O19" s="265"/>
      <c r="P19" s="288"/>
      <c r="Q19" s="288"/>
      <c r="R19" s="288"/>
      <c r="S19" s="288"/>
      <c r="T19" s="288"/>
      <c r="U19" s="288"/>
      <c r="V19" s="288"/>
      <c r="W19" s="288"/>
      <c r="X19" s="288"/>
      <c r="Y19" s="288"/>
    </row>
    <row r="20" spans="1:25" s="242" customFormat="1" ht="16.5" customHeight="1">
      <c r="A20" s="288"/>
      <c r="B20" s="288"/>
      <c r="C20" s="243" t="s">
        <v>91</v>
      </c>
      <c r="D20" s="293"/>
      <c r="E20" s="263"/>
      <c r="F20" s="262"/>
      <c r="G20" s="263"/>
      <c r="H20" s="264"/>
      <c r="I20" s="265"/>
      <c r="J20" s="264"/>
      <c r="K20" s="265"/>
      <c r="L20" s="264"/>
      <c r="M20" s="265"/>
      <c r="N20" s="264"/>
      <c r="O20" s="265"/>
      <c r="P20" s="288"/>
      <c r="Q20" s="288"/>
      <c r="R20" s="288"/>
      <c r="S20" s="288"/>
      <c r="T20" s="288"/>
      <c r="U20" s="288"/>
      <c r="V20" s="288"/>
      <c r="W20" s="288"/>
      <c r="X20" s="288"/>
      <c r="Y20" s="288"/>
    </row>
    <row r="21" spans="1:25" s="242" customFormat="1" ht="16.5" customHeight="1">
      <c r="A21" s="288"/>
      <c r="B21" s="288"/>
      <c r="C21" s="243" t="s">
        <v>556</v>
      </c>
      <c r="D21" s="293"/>
      <c r="E21" s="263"/>
      <c r="F21" s="262"/>
      <c r="G21" s="263"/>
      <c r="H21" s="264"/>
      <c r="I21" s="265"/>
      <c r="J21" s="264"/>
      <c r="K21" s="265"/>
      <c r="L21" s="264"/>
      <c r="M21" s="265"/>
      <c r="N21" s="264"/>
      <c r="O21" s="265"/>
      <c r="P21" s="288"/>
      <c r="Q21" s="288"/>
      <c r="R21" s="288"/>
      <c r="S21" s="288"/>
      <c r="T21" s="288"/>
      <c r="U21" s="288"/>
      <c r="V21" s="288"/>
      <c r="W21" s="288"/>
      <c r="X21" s="288"/>
      <c r="Y21" s="288"/>
    </row>
    <row r="22" spans="1:25" s="242" customFormat="1" ht="16.5" customHeight="1">
      <c r="A22" s="288"/>
      <c r="B22" s="288"/>
      <c r="C22" s="243" t="s">
        <v>141</v>
      </c>
      <c r="D22" s="293"/>
      <c r="E22" s="267"/>
      <c r="F22" s="266"/>
      <c r="G22" s="267"/>
      <c r="H22" s="264"/>
      <c r="I22" s="265"/>
      <c r="J22" s="264"/>
      <c r="K22" s="265"/>
      <c r="L22" s="264"/>
      <c r="M22" s="265"/>
      <c r="N22" s="264"/>
      <c r="O22" s="265"/>
      <c r="P22" s="288"/>
      <c r="Q22" s="288"/>
      <c r="R22" s="288"/>
      <c r="S22" s="288"/>
      <c r="T22" s="288"/>
      <c r="U22" s="288"/>
      <c r="V22" s="288"/>
      <c r="W22" s="288"/>
      <c r="X22" s="288"/>
      <c r="Y22" s="288"/>
    </row>
    <row r="23" spans="1:25" s="242" customFormat="1" ht="16.5" customHeight="1">
      <c r="A23" s="288"/>
      <c r="B23" s="288"/>
      <c r="C23" s="243" t="s">
        <v>142</v>
      </c>
      <c r="D23" s="293"/>
      <c r="E23" s="263"/>
      <c r="F23" s="262"/>
      <c r="G23" s="263"/>
      <c r="H23" s="264"/>
      <c r="I23" s="265"/>
      <c r="J23" s="264"/>
      <c r="K23" s="265"/>
      <c r="L23" s="264"/>
      <c r="M23" s="265"/>
      <c r="N23" s="264"/>
      <c r="O23" s="265"/>
      <c r="P23" s="288"/>
      <c r="Q23" s="288"/>
      <c r="R23" s="288"/>
      <c r="S23" s="288"/>
      <c r="T23" s="288"/>
      <c r="U23" s="288"/>
      <c r="V23" s="288"/>
      <c r="W23" s="288"/>
      <c r="X23" s="288"/>
      <c r="Y23" s="288"/>
    </row>
    <row r="24" spans="1:25" s="242" customFormat="1" ht="16.5" customHeight="1">
      <c r="A24" s="288"/>
      <c r="B24" s="288"/>
      <c r="C24" s="243" t="s">
        <v>143</v>
      </c>
      <c r="D24" s="293"/>
      <c r="E24" s="263"/>
      <c r="F24" s="262"/>
      <c r="G24" s="263"/>
      <c r="H24" s="264"/>
      <c r="I24" s="265"/>
      <c r="J24" s="264"/>
      <c r="K24" s="265"/>
      <c r="L24" s="264"/>
      <c r="M24" s="265"/>
      <c r="N24" s="264"/>
      <c r="O24" s="265"/>
      <c r="P24" s="288"/>
      <c r="Q24" s="288"/>
      <c r="R24" s="288"/>
      <c r="S24" s="288"/>
      <c r="T24" s="288"/>
      <c r="U24" s="288"/>
      <c r="V24" s="288"/>
      <c r="W24" s="288"/>
      <c r="X24" s="288"/>
      <c r="Y24" s="288"/>
    </row>
    <row r="25" spans="1:25" s="242" customFormat="1" ht="16.5" customHeight="1">
      <c r="A25" s="288"/>
      <c r="B25" s="288"/>
      <c r="C25" s="243" t="s">
        <v>144</v>
      </c>
      <c r="D25" s="293"/>
      <c r="E25" s="294"/>
      <c r="F25" s="268"/>
      <c r="G25" s="263"/>
      <c r="H25" s="269"/>
      <c r="I25" s="265"/>
      <c r="J25" s="269"/>
      <c r="K25" s="265"/>
      <c r="L25" s="269"/>
      <c r="M25" s="265"/>
      <c r="N25" s="269"/>
      <c r="O25" s="265"/>
      <c r="P25" s="288"/>
      <c r="Q25" s="288"/>
      <c r="R25" s="288"/>
      <c r="S25" s="288"/>
      <c r="T25" s="288"/>
      <c r="U25" s="288"/>
      <c r="V25" s="288"/>
      <c r="W25" s="288"/>
      <c r="X25" s="288"/>
      <c r="Y25" s="288"/>
    </row>
    <row r="26" spans="1:25" s="242" customFormat="1" ht="16.5" customHeight="1">
      <c r="A26" s="288"/>
      <c r="B26" s="288"/>
      <c r="C26" s="243" t="s">
        <v>145</v>
      </c>
      <c r="D26" s="293"/>
      <c r="E26" s="268"/>
      <c r="F26" s="268"/>
      <c r="G26" s="263"/>
      <c r="H26" s="269"/>
      <c r="I26" s="265"/>
      <c r="J26" s="269"/>
      <c r="K26" s="265"/>
      <c r="L26" s="269"/>
      <c r="M26" s="265"/>
      <c r="N26" s="269"/>
      <c r="O26" s="265"/>
      <c r="P26" s="288"/>
      <c r="Q26" s="288"/>
      <c r="R26" s="288"/>
      <c r="S26" s="288"/>
      <c r="T26" s="288"/>
      <c r="U26" s="288"/>
      <c r="V26" s="288"/>
      <c r="W26" s="288"/>
      <c r="X26" s="288"/>
      <c r="Y26" s="288"/>
    </row>
    <row r="27" spans="1:25" s="242" customFormat="1" ht="16.5" customHeight="1">
      <c r="A27" s="288"/>
      <c r="B27" s="288"/>
      <c r="C27" s="243" t="s">
        <v>557</v>
      </c>
      <c r="D27" s="328"/>
      <c r="E27" s="397"/>
      <c r="F27" s="268"/>
      <c r="G27" s="263"/>
      <c r="H27" s="269"/>
      <c r="I27" s="265"/>
      <c r="J27" s="269"/>
      <c r="K27" s="265"/>
      <c r="L27" s="269"/>
      <c r="M27" s="265"/>
      <c r="N27" s="269"/>
      <c r="O27" s="265"/>
      <c r="P27" s="288"/>
      <c r="Q27" s="288"/>
      <c r="R27" s="288"/>
      <c r="S27" s="288"/>
      <c r="T27" s="288"/>
      <c r="U27" s="288"/>
      <c r="V27" s="288"/>
      <c r="W27" s="288"/>
      <c r="X27" s="288"/>
      <c r="Y27" s="288"/>
    </row>
    <row r="28" spans="1:25" s="242" customFormat="1" ht="16.5" customHeight="1">
      <c r="A28" s="288"/>
      <c r="B28" s="288"/>
      <c r="C28" s="245" t="s">
        <v>146</v>
      </c>
      <c r="D28" s="324"/>
      <c r="E28" s="305"/>
      <c r="F28" s="304"/>
      <c r="G28" s="268"/>
      <c r="H28" s="269"/>
      <c r="I28" s="265"/>
      <c r="J28" s="269"/>
      <c r="K28" s="265"/>
      <c r="L28" s="269"/>
      <c r="M28" s="265"/>
      <c r="N28" s="269"/>
      <c r="O28" s="398"/>
      <c r="P28" s="288"/>
      <c r="Q28" s="288"/>
      <c r="R28" s="288"/>
      <c r="S28" s="288"/>
      <c r="T28" s="288"/>
      <c r="U28" s="288"/>
      <c r="V28" s="288"/>
      <c r="W28" s="288"/>
      <c r="X28" s="288"/>
      <c r="Y28" s="288"/>
    </row>
    <row r="29" spans="1:25" s="359" customFormat="1" ht="16.5" customHeight="1">
      <c r="A29" s="354"/>
      <c r="B29" s="354"/>
      <c r="C29" s="623" t="s">
        <v>62</v>
      </c>
      <c r="D29" s="624"/>
      <c r="E29" s="625"/>
      <c r="F29" s="355"/>
      <c r="G29" s="356">
        <f>SUM(G13:G28)</f>
        <v>5200000</v>
      </c>
      <c r="H29" s="355"/>
      <c r="I29" s="356">
        <f>SUM(I13:I28)</f>
        <v>1300000</v>
      </c>
      <c r="J29" s="357"/>
      <c r="K29" s="356">
        <f>SUM(K13:K28)</f>
        <v>1300000</v>
      </c>
      <c r="L29" s="357"/>
      <c r="M29" s="356">
        <f>SUM(M13:M28)</f>
        <v>1300000</v>
      </c>
      <c r="N29" s="357"/>
      <c r="O29" s="399">
        <f>SUM(O13:O28)</f>
        <v>1300000</v>
      </c>
      <c r="P29" s="354"/>
      <c r="Q29" s="354"/>
      <c r="R29" s="354"/>
      <c r="S29" s="354"/>
      <c r="T29" s="354"/>
      <c r="U29" s="354"/>
      <c r="V29" s="354"/>
      <c r="W29" s="354"/>
      <c r="X29" s="354"/>
      <c r="Y29" s="354"/>
    </row>
    <row r="30" spans="1:25" s="242" customFormat="1" ht="16.5" customHeight="1">
      <c r="A30" s="288"/>
      <c r="B30" s="288"/>
      <c r="C30" s="604" t="s">
        <v>63</v>
      </c>
      <c r="D30" s="605"/>
      <c r="E30" s="605"/>
      <c r="F30" s="339"/>
      <c r="G30" s="290"/>
      <c r="H30" s="291"/>
      <c r="I30" s="290"/>
      <c r="J30" s="291"/>
      <c r="K30" s="290"/>
      <c r="L30" s="291"/>
      <c r="M30" s="290"/>
      <c r="N30" s="291"/>
      <c r="O30" s="292"/>
      <c r="P30" s="288"/>
      <c r="Q30" s="288"/>
      <c r="R30" s="288"/>
      <c r="S30" s="288"/>
      <c r="T30" s="288"/>
      <c r="U30" s="288"/>
      <c r="V30" s="288"/>
      <c r="W30" s="288"/>
      <c r="X30" s="288"/>
      <c r="Y30" s="288"/>
    </row>
    <row r="31" spans="1:25" s="242" customFormat="1" ht="16.5" customHeight="1">
      <c r="A31" s="288"/>
      <c r="B31" s="288"/>
      <c r="C31" s="243" t="s">
        <v>600</v>
      </c>
      <c r="D31" s="309" t="s">
        <v>301</v>
      </c>
      <c r="E31" s="340">
        <v>25000</v>
      </c>
      <c r="F31" s="341" t="s">
        <v>303</v>
      </c>
      <c r="G31" s="268">
        <v>1975000</v>
      </c>
      <c r="H31" s="264"/>
      <c r="I31" s="265">
        <v>1975000</v>
      </c>
      <c r="J31" s="289"/>
      <c r="K31" s="290"/>
      <c r="L31" s="289"/>
      <c r="M31" s="290"/>
      <c r="N31" s="291"/>
      <c r="O31" s="292"/>
      <c r="P31" s="288"/>
      <c r="Q31" s="288"/>
      <c r="R31" s="288"/>
      <c r="S31" s="288"/>
      <c r="T31" s="288"/>
      <c r="U31" s="288"/>
      <c r="V31" s="288"/>
      <c r="W31" s="288"/>
      <c r="X31" s="288"/>
      <c r="Y31" s="288"/>
    </row>
    <row r="32" spans="1:25" s="242" customFormat="1" ht="16.5" customHeight="1">
      <c r="A32" s="288"/>
      <c r="B32" s="288"/>
      <c r="C32" s="243" t="s">
        <v>147</v>
      </c>
      <c r="D32" s="309"/>
      <c r="E32" s="340"/>
      <c r="F32" s="341"/>
      <c r="G32" s="268"/>
      <c r="H32" s="264"/>
      <c r="I32" s="265"/>
      <c r="J32" s="289"/>
      <c r="K32" s="290"/>
      <c r="L32" s="289"/>
      <c r="M32" s="290"/>
      <c r="N32" s="291"/>
      <c r="O32" s="292"/>
      <c r="P32" s="288"/>
      <c r="Q32" s="288"/>
      <c r="R32" s="288"/>
      <c r="S32" s="288"/>
      <c r="T32" s="288"/>
      <c r="U32" s="288"/>
      <c r="V32" s="288"/>
      <c r="W32" s="288"/>
      <c r="X32" s="288"/>
      <c r="Y32" s="288"/>
    </row>
    <row r="33" spans="1:25" s="242" customFormat="1" ht="16.5" customHeight="1">
      <c r="A33" s="288"/>
      <c r="B33" s="288"/>
      <c r="C33" s="243" t="s">
        <v>601</v>
      </c>
      <c r="D33" s="324" t="s">
        <v>302</v>
      </c>
      <c r="E33" s="301">
        <v>100000</v>
      </c>
      <c r="F33" s="302">
        <v>14</v>
      </c>
      <c r="G33" s="268">
        <v>1400000</v>
      </c>
      <c r="H33" s="264" t="s">
        <v>107</v>
      </c>
      <c r="I33" s="268">
        <v>1400000</v>
      </c>
      <c r="J33" s="264"/>
      <c r="K33" s="265">
        <f>+J33*$E33</f>
        <v>0</v>
      </c>
      <c r="L33" s="264"/>
      <c r="M33" s="265">
        <f>+L33*$E33</f>
        <v>0</v>
      </c>
      <c r="N33" s="269"/>
      <c r="O33" s="295">
        <f>+N33*$E33</f>
        <v>0</v>
      </c>
      <c r="P33" s="288"/>
      <c r="Q33" s="288"/>
      <c r="R33" s="288"/>
      <c r="S33" s="288"/>
      <c r="T33" s="288"/>
      <c r="U33" s="288"/>
      <c r="V33" s="288"/>
      <c r="W33" s="288"/>
      <c r="X33" s="288"/>
      <c r="Y33" s="288"/>
    </row>
    <row r="34" spans="1:25" s="242" customFormat="1" ht="16.5" customHeight="1">
      <c r="A34" s="288"/>
      <c r="B34" s="288"/>
      <c r="C34" s="243" t="s">
        <v>148</v>
      </c>
      <c r="D34" s="324"/>
      <c r="E34" s="301"/>
      <c r="F34" s="302"/>
      <c r="G34" s="268"/>
      <c r="H34" s="264"/>
      <c r="I34" s="268"/>
      <c r="J34" s="264"/>
      <c r="K34" s="265"/>
      <c r="L34" s="264"/>
      <c r="M34" s="265"/>
      <c r="N34" s="269"/>
      <c r="O34" s="295"/>
      <c r="P34" s="288"/>
      <c r="Q34" s="288"/>
      <c r="R34" s="288"/>
      <c r="S34" s="288"/>
      <c r="T34" s="288"/>
      <c r="U34" s="288"/>
      <c r="V34" s="288"/>
      <c r="W34" s="288"/>
      <c r="X34" s="288"/>
      <c r="Y34" s="288"/>
    </row>
    <row r="35" spans="1:25" s="242" customFormat="1" ht="16.5" customHeight="1">
      <c r="A35" s="288"/>
      <c r="B35" s="288"/>
      <c r="C35" s="243" t="s">
        <v>149</v>
      </c>
      <c r="D35" s="324"/>
      <c r="E35" s="303"/>
      <c r="F35" s="302"/>
      <c r="G35" s="268"/>
      <c r="H35" s="264"/>
      <c r="I35" s="265"/>
      <c r="J35" s="264"/>
      <c r="K35" s="265"/>
      <c r="L35" s="264"/>
      <c r="M35" s="265"/>
      <c r="N35" s="269"/>
      <c r="O35" s="295"/>
      <c r="P35" s="288"/>
      <c r="Q35" s="288"/>
      <c r="R35" s="288"/>
      <c r="S35" s="288"/>
      <c r="T35" s="288"/>
      <c r="U35" s="288"/>
      <c r="V35" s="288"/>
      <c r="W35" s="288"/>
      <c r="X35" s="288"/>
      <c r="Y35" s="288"/>
    </row>
    <row r="36" spans="1:25" s="242" customFormat="1" ht="16.5" customHeight="1">
      <c r="A36" s="288"/>
      <c r="B36" s="288"/>
      <c r="C36" s="243" t="s">
        <v>150</v>
      </c>
      <c r="D36" s="324"/>
      <c r="E36" s="265"/>
      <c r="F36" s="302"/>
      <c r="G36" s="268"/>
      <c r="H36" s="264"/>
      <c r="I36" s="265"/>
      <c r="J36" s="264"/>
      <c r="K36" s="265"/>
      <c r="L36" s="264"/>
      <c r="M36" s="265"/>
      <c r="N36" s="264"/>
      <c r="O36" s="265"/>
      <c r="P36" s="288"/>
      <c r="Q36" s="288"/>
      <c r="R36" s="288"/>
      <c r="S36" s="288"/>
      <c r="T36" s="288"/>
      <c r="U36" s="288"/>
      <c r="V36" s="288"/>
      <c r="W36" s="288"/>
      <c r="X36" s="288"/>
      <c r="Y36" s="288"/>
    </row>
    <row r="37" spans="1:25" s="242" customFormat="1" ht="16.5" customHeight="1">
      <c r="A37" s="288"/>
      <c r="B37" s="288"/>
      <c r="C37" s="243" t="s">
        <v>304</v>
      </c>
      <c r="D37" s="324"/>
      <c r="E37" s="305"/>
      <c r="F37" s="342"/>
      <c r="G37" s="268"/>
      <c r="H37" s="269"/>
      <c r="I37" s="265"/>
      <c r="J37" s="269"/>
      <c r="K37" s="265"/>
      <c r="L37" s="269"/>
      <c r="M37" s="265"/>
      <c r="N37" s="269"/>
      <c r="O37" s="295"/>
      <c r="P37" s="288"/>
      <c r="Q37" s="288"/>
      <c r="R37" s="288"/>
      <c r="S37" s="288"/>
      <c r="T37" s="288"/>
      <c r="U37" s="288"/>
      <c r="V37" s="288"/>
      <c r="W37" s="288"/>
      <c r="X37" s="288"/>
      <c r="Y37" s="288"/>
    </row>
    <row r="38" spans="1:25" s="242" customFormat="1" ht="16.5" customHeight="1">
      <c r="A38" s="288"/>
      <c r="B38" s="288"/>
      <c r="C38" s="244" t="s">
        <v>174</v>
      </c>
      <c r="D38" s="344"/>
      <c r="E38" s="345"/>
      <c r="F38" s="336"/>
      <c r="G38" s="304"/>
      <c r="H38" s="269"/>
      <c r="I38" s="265"/>
      <c r="J38" s="269"/>
      <c r="K38" s="265"/>
      <c r="L38" s="269"/>
      <c r="M38" s="265"/>
      <c r="N38" s="269"/>
      <c r="O38" s="295"/>
      <c r="P38" s="288"/>
      <c r="Q38" s="288"/>
      <c r="R38" s="288"/>
      <c r="S38" s="288"/>
      <c r="T38" s="288"/>
      <c r="U38" s="288"/>
      <c r="V38" s="288"/>
      <c r="W38" s="288"/>
      <c r="X38" s="288"/>
      <c r="Y38" s="288"/>
    </row>
    <row r="39" spans="1:25" s="242" customFormat="1" ht="16.5" customHeight="1">
      <c r="A39" s="288"/>
      <c r="B39" s="288"/>
      <c r="C39" s="244" t="s">
        <v>175</v>
      </c>
      <c r="D39" s="344"/>
      <c r="E39" s="345"/>
      <c r="F39" s="336"/>
      <c r="G39" s="304"/>
      <c r="H39" s="269"/>
      <c r="I39" s="265"/>
      <c r="J39" s="269"/>
      <c r="K39" s="265"/>
      <c r="L39" s="269"/>
      <c r="M39" s="265"/>
      <c r="N39" s="269"/>
      <c r="O39" s="295"/>
      <c r="P39" s="288"/>
      <c r="Q39" s="288"/>
      <c r="R39" s="288"/>
      <c r="S39" s="288"/>
      <c r="T39" s="288"/>
      <c r="U39" s="288"/>
      <c r="V39" s="288"/>
      <c r="W39" s="288"/>
      <c r="X39" s="288"/>
      <c r="Y39" s="288"/>
    </row>
    <row r="40" spans="1:25" s="242" customFormat="1" ht="16.5" customHeight="1">
      <c r="A40" s="288"/>
      <c r="B40" s="288"/>
      <c r="C40" s="244" t="s">
        <v>176</v>
      </c>
      <c r="D40" s="344"/>
      <c r="E40" s="345"/>
      <c r="F40" s="336"/>
      <c r="G40" s="304"/>
      <c r="H40" s="269"/>
      <c r="I40" s="265"/>
      <c r="J40" s="269"/>
      <c r="K40" s="265"/>
      <c r="L40" s="269"/>
      <c r="M40" s="265"/>
      <c r="N40" s="269"/>
      <c r="O40" s="295"/>
      <c r="P40" s="288"/>
      <c r="Q40" s="288"/>
      <c r="R40" s="288"/>
      <c r="S40" s="288"/>
      <c r="T40" s="288"/>
      <c r="U40" s="288"/>
      <c r="V40" s="288"/>
      <c r="W40" s="288"/>
      <c r="X40" s="288"/>
      <c r="Y40" s="288"/>
    </row>
    <row r="41" spans="1:25" s="242" customFormat="1" ht="16.5" customHeight="1">
      <c r="A41" s="288"/>
      <c r="B41" s="288"/>
      <c r="C41" s="244" t="s">
        <v>177</v>
      </c>
      <c r="D41" s="344"/>
      <c r="E41" s="345"/>
      <c r="F41" s="336"/>
      <c r="G41" s="304"/>
      <c r="H41" s="269"/>
      <c r="I41" s="265"/>
      <c r="J41" s="269"/>
      <c r="K41" s="265"/>
      <c r="L41" s="269"/>
      <c r="M41" s="265"/>
      <c r="N41" s="269"/>
      <c r="O41" s="295"/>
      <c r="P41" s="288"/>
      <c r="Q41" s="288"/>
      <c r="R41" s="288"/>
      <c r="S41" s="288"/>
      <c r="T41" s="288"/>
      <c r="U41" s="288"/>
      <c r="V41" s="288"/>
      <c r="W41" s="288"/>
      <c r="X41" s="288"/>
      <c r="Y41" s="288"/>
    </row>
    <row r="42" spans="1:25" s="359" customFormat="1" ht="16.5" customHeight="1">
      <c r="A42" s="360"/>
      <c r="B42" s="360"/>
      <c r="C42" s="613" t="s">
        <v>500</v>
      </c>
      <c r="D42" s="614"/>
      <c r="E42" s="614"/>
      <c r="F42" s="361"/>
      <c r="G42" s="362">
        <f>SUM(G31:G38)</f>
        <v>3375000</v>
      </c>
      <c r="H42" s="355"/>
      <c r="I42" s="356">
        <f>SUM(I31:I38)</f>
        <v>3375000</v>
      </c>
      <c r="J42" s="357"/>
      <c r="K42" s="356">
        <f>SUM(K33:K38)</f>
        <v>0</v>
      </c>
      <c r="L42" s="357"/>
      <c r="M42" s="356">
        <f>SUM(M33:M38)</f>
        <v>0</v>
      </c>
      <c r="N42" s="357"/>
      <c r="O42" s="358">
        <f>SUM(O33:O38)</f>
        <v>0</v>
      </c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5" s="242" customFormat="1" ht="16.5" customHeight="1">
      <c r="A43" s="288"/>
      <c r="B43" s="288"/>
      <c r="C43" s="615" t="s">
        <v>64</v>
      </c>
      <c r="D43" s="616"/>
      <c r="E43" s="617"/>
      <c r="F43" s="343"/>
      <c r="G43" s="290"/>
      <c r="H43" s="291"/>
      <c r="I43" s="290"/>
      <c r="J43" s="291"/>
      <c r="K43" s="290"/>
      <c r="L43" s="291"/>
      <c r="M43" s="290"/>
      <c r="N43" s="291"/>
      <c r="O43" s="292"/>
      <c r="P43" s="288"/>
      <c r="Q43" s="288"/>
      <c r="R43" s="288"/>
      <c r="S43" s="288"/>
      <c r="T43" s="288"/>
      <c r="U43" s="288"/>
      <c r="V43" s="288"/>
      <c r="W43" s="288"/>
      <c r="X43" s="288"/>
      <c r="Y43" s="288"/>
    </row>
    <row r="44" spans="1:25" s="242" customFormat="1" ht="16.5" customHeight="1">
      <c r="A44" s="288"/>
      <c r="B44" s="288"/>
      <c r="C44" s="243" t="s">
        <v>178</v>
      </c>
      <c r="D44" s="293"/>
      <c r="E44" s="268"/>
      <c r="F44" s="268">
        <f>+H44+J44+L44+N44</f>
        <v>0</v>
      </c>
      <c r="G44" s="268">
        <f>+I44+K44+M44+O44</f>
        <v>0</v>
      </c>
      <c r="H44" s="269"/>
      <c r="I44" s="265">
        <f>+H44*$E44</f>
        <v>0</v>
      </c>
      <c r="J44" s="269"/>
      <c r="K44" s="265">
        <f>+J44*$E44</f>
        <v>0</v>
      </c>
      <c r="L44" s="269"/>
      <c r="M44" s="265">
        <f>+L44*$E44</f>
        <v>0</v>
      </c>
      <c r="N44" s="269"/>
      <c r="O44" s="295">
        <f>+N44*$E44</f>
        <v>0</v>
      </c>
      <c r="P44" s="288"/>
      <c r="Q44" s="288"/>
      <c r="R44" s="288"/>
      <c r="S44" s="288"/>
      <c r="T44" s="288"/>
      <c r="U44" s="288"/>
      <c r="V44" s="288"/>
      <c r="W44" s="288"/>
      <c r="X44" s="288"/>
      <c r="Y44" s="288"/>
    </row>
    <row r="45" spans="1:25" s="242" customFormat="1" ht="16.5" customHeight="1">
      <c r="A45" s="288"/>
      <c r="B45" s="288"/>
      <c r="C45" s="243" t="s">
        <v>602</v>
      </c>
      <c r="D45" s="293"/>
      <c r="E45" s="268"/>
      <c r="F45" s="268"/>
      <c r="G45" s="268"/>
      <c r="H45" s="269"/>
      <c r="I45" s="265"/>
      <c r="J45" s="269"/>
      <c r="K45" s="265"/>
      <c r="L45" s="269"/>
      <c r="M45" s="265"/>
      <c r="N45" s="269"/>
      <c r="O45" s="295"/>
      <c r="P45" s="288"/>
      <c r="Q45" s="288"/>
      <c r="R45" s="288"/>
      <c r="S45" s="288"/>
      <c r="T45" s="288"/>
      <c r="U45" s="288"/>
      <c r="V45" s="288"/>
      <c r="W45" s="288"/>
      <c r="X45" s="288"/>
      <c r="Y45" s="288"/>
    </row>
    <row r="46" spans="1:25" s="242" customFormat="1" ht="16.5" customHeight="1">
      <c r="A46" s="288"/>
      <c r="B46" s="288"/>
      <c r="C46" s="243" t="s">
        <v>183</v>
      </c>
      <c r="D46" s="322"/>
      <c r="E46" s="323"/>
      <c r="F46" s="268">
        <f>+H46+J46+L46+N46</f>
        <v>0</v>
      </c>
      <c r="G46" s="268">
        <f>+I46+K46+M46+O46</f>
        <v>0</v>
      </c>
      <c r="H46" s="269"/>
      <c r="I46" s="265">
        <f>+H46*$E46</f>
        <v>0</v>
      </c>
      <c r="J46" s="269"/>
      <c r="K46" s="265">
        <f>+J46*$E46</f>
        <v>0</v>
      </c>
      <c r="L46" s="269"/>
      <c r="M46" s="265">
        <f>+L46*$E46</f>
        <v>0</v>
      </c>
      <c r="N46" s="269"/>
      <c r="O46" s="295">
        <f>+N46*$E46</f>
        <v>0</v>
      </c>
      <c r="P46" s="288"/>
      <c r="Q46" s="288"/>
      <c r="R46" s="288"/>
      <c r="S46" s="288"/>
      <c r="T46" s="288"/>
      <c r="U46" s="288"/>
      <c r="V46" s="288"/>
      <c r="W46" s="288"/>
      <c r="X46" s="288"/>
      <c r="Y46" s="288"/>
    </row>
    <row r="47" spans="1:25" s="242" customFormat="1" ht="16.5" customHeight="1">
      <c r="A47" s="288"/>
      <c r="B47" s="288"/>
      <c r="C47" s="243" t="s">
        <v>179</v>
      </c>
      <c r="D47" s="421"/>
      <c r="E47" s="305"/>
      <c r="F47" s="304"/>
      <c r="G47" s="268"/>
      <c r="H47" s="269"/>
      <c r="I47" s="265"/>
      <c r="J47" s="269"/>
      <c r="K47" s="265"/>
      <c r="L47" s="269"/>
      <c r="M47" s="265"/>
      <c r="N47" s="269"/>
      <c r="O47" s="295"/>
      <c r="P47" s="288"/>
      <c r="Q47" s="288"/>
      <c r="R47" s="288"/>
      <c r="S47" s="288"/>
      <c r="T47" s="288"/>
      <c r="U47" s="288"/>
      <c r="V47" s="288"/>
      <c r="W47" s="288"/>
      <c r="X47" s="288"/>
      <c r="Y47" s="288"/>
    </row>
    <row r="48" spans="1:25" s="242" customFormat="1" ht="16.5" customHeight="1">
      <c r="A48" s="288"/>
      <c r="B48" s="288"/>
      <c r="C48" s="243" t="s">
        <v>180</v>
      </c>
      <c r="D48" s="421"/>
      <c r="E48" s="305"/>
      <c r="F48" s="304"/>
      <c r="G48" s="268"/>
      <c r="H48" s="269"/>
      <c r="I48" s="265"/>
      <c r="J48" s="269"/>
      <c r="K48" s="265"/>
      <c r="L48" s="269"/>
      <c r="M48" s="265"/>
      <c r="N48" s="269"/>
      <c r="O48" s="382"/>
      <c r="P48" s="288"/>
      <c r="Q48" s="288"/>
      <c r="R48" s="288"/>
      <c r="S48" s="288"/>
      <c r="T48" s="288"/>
      <c r="U48" s="288"/>
      <c r="V48" s="288"/>
      <c r="W48" s="288"/>
      <c r="X48" s="288"/>
      <c r="Y48" s="288"/>
    </row>
    <row r="49" spans="1:25" s="242" customFormat="1" ht="16.5" customHeight="1">
      <c r="A49" s="288"/>
      <c r="B49" s="288"/>
      <c r="C49" s="404" t="s">
        <v>181</v>
      </c>
      <c r="D49" s="421" t="s">
        <v>73</v>
      </c>
      <c r="E49" s="325">
        <v>100000</v>
      </c>
      <c r="F49" s="302">
        <v>12</v>
      </c>
      <c r="G49" s="268">
        <v>1200000</v>
      </c>
      <c r="H49" s="269" t="s">
        <v>331</v>
      </c>
      <c r="I49" s="265">
        <v>300000</v>
      </c>
      <c r="J49" s="269" t="s">
        <v>331</v>
      </c>
      <c r="K49" s="265">
        <v>300000</v>
      </c>
      <c r="L49" s="269" t="s">
        <v>331</v>
      </c>
      <c r="M49" s="265">
        <v>300000</v>
      </c>
      <c r="N49" s="269" t="s">
        <v>331</v>
      </c>
      <c r="O49" s="265">
        <v>300000</v>
      </c>
      <c r="P49" s="288"/>
      <c r="Q49" s="288"/>
      <c r="R49" s="288"/>
      <c r="S49" s="288"/>
      <c r="T49" s="288"/>
      <c r="U49" s="288"/>
      <c r="V49" s="288"/>
      <c r="W49" s="288"/>
      <c r="X49" s="288"/>
      <c r="Y49" s="288"/>
    </row>
    <row r="50" spans="1:25" s="242" customFormat="1" ht="16.5" customHeight="1">
      <c r="A50" s="288"/>
      <c r="B50" s="288"/>
      <c r="C50" s="404" t="s">
        <v>182</v>
      </c>
      <c r="D50" s="383"/>
      <c r="E50" s="384"/>
      <c r="F50" s="302"/>
      <c r="G50" s="268"/>
      <c r="H50" s="269"/>
      <c r="I50" s="265"/>
      <c r="J50" s="269"/>
      <c r="K50" s="265"/>
      <c r="L50" s="269"/>
      <c r="M50" s="265"/>
      <c r="N50" s="269"/>
      <c r="O50" s="381"/>
      <c r="P50" s="288"/>
      <c r="Q50" s="288"/>
      <c r="R50" s="288"/>
      <c r="S50" s="288"/>
      <c r="T50" s="288"/>
      <c r="U50" s="288"/>
      <c r="V50" s="288"/>
      <c r="W50" s="288"/>
      <c r="X50" s="288"/>
      <c r="Y50" s="288"/>
    </row>
    <row r="51" spans="1:25" s="359" customFormat="1" ht="34.5" customHeight="1">
      <c r="A51" s="354"/>
      <c r="B51" s="354"/>
      <c r="C51" s="606" t="s">
        <v>65</v>
      </c>
      <c r="D51" s="607"/>
      <c r="E51" s="608"/>
      <c r="F51" s="355"/>
      <c r="G51" s="356">
        <f>SUM(G43:G49)</f>
        <v>1200000</v>
      </c>
      <c r="H51" s="355"/>
      <c r="I51" s="356">
        <f>SUM(I43:I49)</f>
        <v>300000</v>
      </c>
      <c r="J51" s="357"/>
      <c r="K51" s="356">
        <f>SUM(K43:K49)</f>
        <v>300000</v>
      </c>
      <c r="L51" s="357"/>
      <c r="M51" s="356">
        <f>SUM(M43:M49)</f>
        <v>300000</v>
      </c>
      <c r="N51" s="357"/>
      <c r="O51" s="358">
        <f>SUM(O43:O49)</f>
        <v>300000</v>
      </c>
      <c r="P51" s="354"/>
      <c r="Q51" s="354"/>
      <c r="R51" s="354"/>
      <c r="S51" s="354"/>
      <c r="T51" s="354"/>
      <c r="U51" s="354"/>
      <c r="V51" s="354"/>
      <c r="W51" s="354"/>
      <c r="X51" s="354"/>
      <c r="Y51" s="354"/>
    </row>
    <row r="52" spans="1:25" s="242" customFormat="1" ht="16.5" customHeight="1">
      <c r="A52" s="288"/>
      <c r="B52" s="288"/>
      <c r="C52" s="615" t="s">
        <v>66</v>
      </c>
      <c r="D52" s="616"/>
      <c r="E52" s="617"/>
      <c r="F52" s="291"/>
      <c r="G52" s="290"/>
      <c r="H52" s="291"/>
      <c r="I52" s="290"/>
      <c r="J52" s="291"/>
      <c r="K52" s="290"/>
      <c r="L52" s="291"/>
      <c r="M52" s="290"/>
      <c r="N52" s="291"/>
      <c r="O52" s="292"/>
      <c r="P52" s="288"/>
      <c r="Q52" s="288"/>
      <c r="R52" s="288"/>
      <c r="S52" s="288"/>
      <c r="T52" s="288"/>
      <c r="U52" s="288"/>
      <c r="V52" s="288"/>
      <c r="W52" s="288"/>
      <c r="X52" s="288"/>
      <c r="Y52" s="288"/>
    </row>
    <row r="53" spans="1:25" s="242" customFormat="1" ht="16.5" customHeight="1">
      <c r="A53" s="288"/>
      <c r="B53" s="288"/>
      <c r="C53" s="243" t="s">
        <v>603</v>
      </c>
      <c r="D53" s="293"/>
      <c r="E53" s="268"/>
      <c r="F53" s="268"/>
      <c r="G53" s="268"/>
      <c r="H53" s="269"/>
      <c r="I53" s="265"/>
      <c r="J53" s="269"/>
      <c r="K53" s="265"/>
      <c r="L53" s="269"/>
      <c r="M53" s="265"/>
      <c r="N53" s="269"/>
      <c r="O53" s="295"/>
      <c r="P53" s="288"/>
      <c r="Q53" s="288"/>
      <c r="R53" s="288"/>
      <c r="S53" s="288"/>
      <c r="T53" s="288"/>
      <c r="U53" s="288"/>
      <c r="V53" s="288"/>
      <c r="W53" s="288"/>
      <c r="X53" s="288"/>
      <c r="Y53" s="288"/>
    </row>
    <row r="54" spans="1:25" s="242" customFormat="1" ht="16.5" customHeight="1">
      <c r="A54" s="288"/>
      <c r="B54" s="288"/>
      <c r="C54" s="243" t="s">
        <v>116</v>
      </c>
      <c r="D54" s="259" t="s">
        <v>76</v>
      </c>
      <c r="E54" s="260">
        <v>250000</v>
      </c>
      <c r="F54" s="262">
        <v>14</v>
      </c>
      <c r="G54" s="268">
        <v>3500000</v>
      </c>
      <c r="H54" s="269"/>
      <c r="I54" s="326"/>
      <c r="J54" s="269"/>
      <c r="K54" s="265"/>
      <c r="L54" s="269"/>
      <c r="M54" s="265"/>
      <c r="N54" s="269" t="s">
        <v>107</v>
      </c>
      <c r="O54" s="265">
        <v>3500000</v>
      </c>
      <c r="P54" s="288"/>
      <c r="Q54" s="288"/>
      <c r="R54" s="288"/>
      <c r="S54" s="288"/>
      <c r="T54" s="288"/>
      <c r="U54" s="288"/>
      <c r="V54" s="288"/>
      <c r="W54" s="288"/>
      <c r="X54" s="288"/>
      <c r="Y54" s="288"/>
    </row>
    <row r="55" spans="1:25" s="242" customFormat="1" ht="16.5" customHeight="1">
      <c r="A55" s="288"/>
      <c r="B55" s="288"/>
      <c r="C55" s="243" t="s">
        <v>117</v>
      </c>
      <c r="D55" s="259" t="s">
        <v>74</v>
      </c>
      <c r="E55" s="260">
        <v>600000</v>
      </c>
      <c r="F55" s="262">
        <v>6</v>
      </c>
      <c r="G55" s="268">
        <v>3600000</v>
      </c>
      <c r="H55" s="269"/>
      <c r="I55" s="326"/>
      <c r="J55" s="269" t="s">
        <v>330</v>
      </c>
      <c r="K55" s="265">
        <v>1200000</v>
      </c>
      <c r="L55" s="269" t="s">
        <v>330</v>
      </c>
      <c r="M55" s="265">
        <v>1200000</v>
      </c>
      <c r="N55" s="269" t="s">
        <v>330</v>
      </c>
      <c r="O55" s="326">
        <v>1200000</v>
      </c>
      <c r="P55" s="288"/>
      <c r="Q55" s="288"/>
      <c r="R55" s="288"/>
      <c r="S55" s="288"/>
      <c r="T55" s="288"/>
      <c r="U55" s="288"/>
      <c r="V55" s="288"/>
      <c r="W55" s="288"/>
      <c r="X55" s="288"/>
      <c r="Y55" s="288"/>
    </row>
    <row r="56" spans="1:25" s="242" customFormat="1" ht="16.5" customHeight="1">
      <c r="A56" s="288"/>
      <c r="B56" s="288"/>
      <c r="C56" s="243" t="s">
        <v>118</v>
      </c>
      <c r="D56" s="259" t="s">
        <v>74</v>
      </c>
      <c r="E56" s="260">
        <v>1500000</v>
      </c>
      <c r="F56" s="262">
        <v>1</v>
      </c>
      <c r="G56" s="268">
        <v>1500000</v>
      </c>
      <c r="H56" s="269"/>
      <c r="I56" s="326"/>
      <c r="J56" s="269"/>
      <c r="K56" s="265"/>
      <c r="L56" s="269" t="s">
        <v>346</v>
      </c>
      <c r="M56" s="326">
        <v>1500000</v>
      </c>
      <c r="N56" s="269"/>
      <c r="O56" s="295"/>
      <c r="P56" s="288"/>
      <c r="Q56" s="288"/>
      <c r="R56" s="288"/>
      <c r="S56" s="288"/>
      <c r="T56" s="288"/>
      <c r="U56" s="288"/>
      <c r="V56" s="288"/>
      <c r="W56" s="288"/>
      <c r="X56" s="288"/>
      <c r="Y56" s="288"/>
    </row>
    <row r="57" spans="1:25" s="242" customFormat="1" ht="16.5" customHeight="1">
      <c r="A57" s="288"/>
      <c r="B57" s="288"/>
      <c r="C57" s="243" t="s">
        <v>604</v>
      </c>
      <c r="D57" s="259"/>
      <c r="E57" s="261"/>
      <c r="F57" s="262"/>
      <c r="G57" s="268"/>
      <c r="H57" s="269"/>
      <c r="I57" s="326"/>
      <c r="J57" s="269"/>
      <c r="K57" s="265"/>
      <c r="L57" s="269"/>
      <c r="M57" s="265"/>
      <c r="N57" s="269"/>
      <c r="O57" s="295"/>
      <c r="P57" s="288"/>
      <c r="Q57" s="288"/>
      <c r="R57" s="288"/>
      <c r="S57" s="288"/>
      <c r="T57" s="288"/>
      <c r="U57" s="288"/>
      <c r="V57" s="288"/>
      <c r="W57" s="288"/>
      <c r="X57" s="288"/>
      <c r="Y57" s="288"/>
    </row>
    <row r="58" spans="1:25" s="242" customFormat="1" ht="16.5" customHeight="1">
      <c r="A58" s="288"/>
      <c r="B58" s="288"/>
      <c r="C58" s="243" t="s">
        <v>605</v>
      </c>
      <c r="D58" s="293"/>
      <c r="E58" s="268"/>
      <c r="F58" s="262"/>
      <c r="G58" s="268"/>
      <c r="H58" s="269"/>
      <c r="I58" s="326"/>
      <c r="J58" s="269"/>
      <c r="K58" s="265"/>
      <c r="L58" s="269"/>
      <c r="M58" s="265"/>
      <c r="N58" s="269"/>
      <c r="O58" s="295"/>
      <c r="P58" s="288"/>
      <c r="Q58" s="288"/>
      <c r="R58" s="288"/>
      <c r="S58" s="288"/>
      <c r="T58" s="288"/>
      <c r="U58" s="288"/>
      <c r="V58" s="288"/>
      <c r="W58" s="288"/>
      <c r="X58" s="288"/>
      <c r="Y58" s="288"/>
    </row>
    <row r="59" spans="1:25" s="242" customFormat="1" ht="16.5" customHeight="1">
      <c r="A59" s="288"/>
      <c r="B59" s="288"/>
      <c r="C59" s="243" t="s">
        <v>123</v>
      </c>
      <c r="D59" s="293" t="s">
        <v>114</v>
      </c>
      <c r="E59" s="263">
        <v>15000</v>
      </c>
      <c r="F59" s="262">
        <v>32</v>
      </c>
      <c r="G59" s="263">
        <v>480000</v>
      </c>
      <c r="H59" s="262">
        <v>32</v>
      </c>
      <c r="I59" s="327">
        <v>480000</v>
      </c>
      <c r="J59" s="269"/>
      <c r="K59" s="265"/>
      <c r="L59" s="269"/>
      <c r="M59" s="265"/>
      <c r="N59" s="269"/>
      <c r="O59" s="295"/>
      <c r="P59" s="288"/>
      <c r="Q59" s="288"/>
      <c r="R59" s="288"/>
      <c r="S59" s="288"/>
      <c r="T59" s="288"/>
      <c r="U59" s="288"/>
      <c r="V59" s="288"/>
      <c r="W59" s="288"/>
      <c r="X59" s="288"/>
      <c r="Y59" s="288"/>
    </row>
    <row r="60" spans="1:25" s="242" customFormat="1" ht="16.5" customHeight="1">
      <c r="A60" s="288"/>
      <c r="B60" s="288"/>
      <c r="C60" s="243" t="s">
        <v>124</v>
      </c>
      <c r="D60" s="328" t="s">
        <v>114</v>
      </c>
      <c r="E60" s="299">
        <v>18000</v>
      </c>
      <c r="F60" s="262">
        <v>32</v>
      </c>
      <c r="G60" s="263">
        <v>576000</v>
      </c>
      <c r="H60" s="262">
        <v>32</v>
      </c>
      <c r="I60" s="327">
        <v>576000</v>
      </c>
      <c r="J60" s="269"/>
      <c r="K60" s="265"/>
      <c r="L60" s="269"/>
      <c r="M60" s="265"/>
      <c r="N60" s="269"/>
      <c r="O60" s="295"/>
      <c r="P60" s="288"/>
      <c r="Q60" s="288"/>
      <c r="R60" s="288"/>
      <c r="S60" s="288"/>
      <c r="T60" s="288"/>
      <c r="U60" s="288"/>
      <c r="V60" s="288"/>
      <c r="W60" s="288"/>
      <c r="X60" s="288"/>
      <c r="Y60" s="288"/>
    </row>
    <row r="61" spans="1:25" s="242" customFormat="1" ht="16.5" customHeight="1">
      <c r="A61" s="288"/>
      <c r="B61" s="288"/>
      <c r="C61" s="243" t="s">
        <v>606</v>
      </c>
      <c r="D61" s="324" t="s">
        <v>114</v>
      </c>
      <c r="E61" s="301">
        <v>14000</v>
      </c>
      <c r="F61" s="302">
        <v>32</v>
      </c>
      <c r="G61" s="263">
        <v>448000</v>
      </c>
      <c r="H61" s="302">
        <v>32</v>
      </c>
      <c r="I61" s="327">
        <v>448000</v>
      </c>
      <c r="J61" s="269"/>
      <c r="K61" s="265"/>
      <c r="L61" s="269"/>
      <c r="M61" s="265"/>
      <c r="N61" s="269"/>
      <c r="O61" s="295"/>
      <c r="P61" s="288"/>
      <c r="Q61" s="288"/>
      <c r="R61" s="288"/>
      <c r="S61" s="288"/>
      <c r="T61" s="288"/>
      <c r="U61" s="288"/>
      <c r="V61" s="288"/>
      <c r="W61" s="288"/>
      <c r="X61" s="288"/>
      <c r="Y61" s="288"/>
    </row>
    <row r="62" spans="1:25" s="242" customFormat="1" ht="16.5" customHeight="1">
      <c r="A62" s="288"/>
      <c r="B62" s="288"/>
      <c r="C62" s="243" t="s">
        <v>607</v>
      </c>
      <c r="D62" s="324" t="s">
        <v>114</v>
      </c>
      <c r="E62" s="301">
        <v>9000</v>
      </c>
      <c r="F62" s="302">
        <v>32</v>
      </c>
      <c r="G62" s="263">
        <v>288000</v>
      </c>
      <c r="H62" s="302">
        <v>32</v>
      </c>
      <c r="I62" s="327">
        <v>288000</v>
      </c>
      <c r="J62" s="269"/>
      <c r="K62" s="265"/>
      <c r="L62" s="269"/>
      <c r="M62" s="265"/>
      <c r="N62" s="269"/>
      <c r="O62" s="295"/>
      <c r="P62" s="288"/>
      <c r="Q62" s="288"/>
      <c r="R62" s="288"/>
      <c r="S62" s="288"/>
      <c r="T62" s="288"/>
      <c r="U62" s="288"/>
      <c r="V62" s="288"/>
      <c r="W62" s="288"/>
      <c r="X62" s="288"/>
      <c r="Y62" s="288"/>
    </row>
    <row r="63" spans="1:25" s="242" customFormat="1" ht="16.5" customHeight="1">
      <c r="A63" s="288"/>
      <c r="B63" s="288"/>
      <c r="C63" s="243" t="s">
        <v>608</v>
      </c>
      <c r="D63" s="293" t="s">
        <v>114</v>
      </c>
      <c r="E63" s="301">
        <v>10000</v>
      </c>
      <c r="F63" s="302">
        <v>32</v>
      </c>
      <c r="G63" s="263">
        <v>320000</v>
      </c>
      <c r="H63" s="302">
        <v>32</v>
      </c>
      <c r="I63" s="327">
        <v>320000</v>
      </c>
      <c r="J63" s="269"/>
      <c r="K63" s="265"/>
      <c r="L63" s="269"/>
      <c r="M63" s="265"/>
      <c r="N63" s="269"/>
      <c r="O63" s="295"/>
      <c r="P63" s="288"/>
      <c r="Q63" s="288"/>
      <c r="R63" s="288"/>
      <c r="S63" s="288"/>
      <c r="T63" s="288"/>
      <c r="U63" s="288"/>
      <c r="V63" s="288"/>
      <c r="W63" s="288"/>
      <c r="X63" s="288"/>
      <c r="Y63" s="288"/>
    </row>
    <row r="64" spans="1:25" s="242" customFormat="1" ht="16.5" customHeight="1">
      <c r="A64" s="288"/>
      <c r="B64" s="288"/>
      <c r="C64" s="243" t="s">
        <v>125</v>
      </c>
      <c r="D64" s="328" t="s">
        <v>114</v>
      </c>
      <c r="E64" s="301">
        <v>22000</v>
      </c>
      <c r="F64" s="302">
        <v>32</v>
      </c>
      <c r="G64" s="263">
        <v>704000</v>
      </c>
      <c r="H64" s="264"/>
      <c r="I64" s="326"/>
      <c r="J64" s="269"/>
      <c r="K64" s="265"/>
      <c r="L64" s="269" t="s">
        <v>75</v>
      </c>
      <c r="M64" s="265">
        <v>704000</v>
      </c>
      <c r="N64" s="269"/>
      <c r="O64" s="295"/>
      <c r="P64" s="288"/>
      <c r="Q64" s="288"/>
      <c r="R64" s="288"/>
      <c r="S64" s="288"/>
      <c r="T64" s="288"/>
      <c r="U64" s="288"/>
      <c r="V64" s="288"/>
      <c r="W64" s="288"/>
      <c r="X64" s="288"/>
      <c r="Y64" s="288"/>
    </row>
    <row r="65" spans="1:25" s="242" customFormat="1" ht="16.5" customHeight="1">
      <c r="A65" s="288"/>
      <c r="B65" s="288"/>
      <c r="C65" s="243" t="s">
        <v>609</v>
      </c>
      <c r="D65" s="324" t="s">
        <v>114</v>
      </c>
      <c r="E65" s="301">
        <v>22000</v>
      </c>
      <c r="F65" s="302">
        <v>32</v>
      </c>
      <c r="G65" s="263">
        <v>704000</v>
      </c>
      <c r="H65" s="264"/>
      <c r="I65" s="326"/>
      <c r="J65" s="269"/>
      <c r="K65" s="265"/>
      <c r="L65" s="269" t="s">
        <v>75</v>
      </c>
      <c r="M65" s="265">
        <v>704000</v>
      </c>
      <c r="N65" s="269"/>
      <c r="O65" s="295"/>
      <c r="P65" s="288"/>
      <c r="Q65" s="288"/>
      <c r="R65" s="288"/>
      <c r="S65" s="288"/>
      <c r="T65" s="288"/>
      <c r="U65" s="288"/>
      <c r="V65" s="288"/>
      <c r="W65" s="288"/>
      <c r="X65" s="288"/>
      <c r="Y65" s="288"/>
    </row>
    <row r="66" spans="1:25" s="242" customFormat="1" ht="16.5" customHeight="1">
      <c r="A66" s="288"/>
      <c r="B66" s="288"/>
      <c r="C66" s="243" t="s">
        <v>610</v>
      </c>
      <c r="D66" s="324" t="s">
        <v>114</v>
      </c>
      <c r="E66" s="301">
        <v>20000</v>
      </c>
      <c r="F66" s="302">
        <v>32</v>
      </c>
      <c r="G66" s="263">
        <v>640000</v>
      </c>
      <c r="H66" s="264"/>
      <c r="I66" s="326"/>
      <c r="J66" s="269" t="s">
        <v>75</v>
      </c>
      <c r="K66" s="265">
        <v>640000</v>
      </c>
      <c r="L66" s="269"/>
      <c r="M66" s="265"/>
      <c r="N66" s="269"/>
      <c r="O66" s="295"/>
      <c r="P66" s="288"/>
      <c r="Q66" s="288"/>
      <c r="R66" s="288"/>
      <c r="S66" s="288"/>
      <c r="T66" s="288"/>
      <c r="U66" s="288"/>
      <c r="V66" s="288"/>
      <c r="W66" s="288"/>
      <c r="X66" s="288"/>
      <c r="Y66" s="288"/>
    </row>
    <row r="67" spans="1:25" s="242" customFormat="1" ht="16.5" customHeight="1">
      <c r="A67" s="288"/>
      <c r="B67" s="288"/>
      <c r="C67" s="243" t="s">
        <v>611</v>
      </c>
      <c r="D67" s="324" t="s">
        <v>114</v>
      </c>
      <c r="E67" s="301">
        <v>20000</v>
      </c>
      <c r="F67" s="302">
        <v>32</v>
      </c>
      <c r="G67" s="263">
        <v>640000</v>
      </c>
      <c r="H67" s="264"/>
      <c r="I67" s="326"/>
      <c r="J67" s="269" t="s">
        <v>75</v>
      </c>
      <c r="K67" s="265">
        <v>640000</v>
      </c>
      <c r="L67" s="269"/>
      <c r="M67" s="265"/>
      <c r="N67" s="269"/>
      <c r="O67" s="295"/>
      <c r="P67" s="288"/>
      <c r="Q67" s="288"/>
      <c r="R67" s="288"/>
      <c r="S67" s="288"/>
      <c r="T67" s="288"/>
      <c r="U67" s="288"/>
      <c r="V67" s="288"/>
      <c r="W67" s="288"/>
      <c r="X67" s="288"/>
      <c r="Y67" s="288"/>
    </row>
    <row r="68" spans="1:25" s="242" customFormat="1" ht="16.5" customHeight="1">
      <c r="A68" s="288"/>
      <c r="B68" s="288"/>
      <c r="C68" s="243" t="s">
        <v>612</v>
      </c>
      <c r="D68" s="324"/>
      <c r="E68" s="305"/>
      <c r="F68" s="304"/>
      <c r="G68" s="268"/>
      <c r="H68" s="264"/>
      <c r="I68" s="326"/>
      <c r="J68" s="269"/>
      <c r="K68" s="265"/>
      <c r="L68" s="269"/>
      <c r="M68" s="265"/>
      <c r="N68" s="269"/>
      <c r="O68" s="295"/>
      <c r="P68" s="288"/>
      <c r="Q68" s="288"/>
      <c r="R68" s="288"/>
      <c r="S68" s="288"/>
      <c r="T68" s="288"/>
      <c r="U68" s="288"/>
      <c r="V68" s="288"/>
      <c r="W68" s="288"/>
      <c r="X68" s="288"/>
      <c r="Y68" s="288"/>
    </row>
    <row r="69" spans="1:25" s="242" customFormat="1" ht="16.5" customHeight="1">
      <c r="A69" s="288"/>
      <c r="B69" s="288"/>
      <c r="C69" s="243" t="s">
        <v>122</v>
      </c>
      <c r="D69" s="293" t="s">
        <v>114</v>
      </c>
      <c r="E69" s="263">
        <v>13000</v>
      </c>
      <c r="F69" s="262">
        <v>32</v>
      </c>
      <c r="G69" s="263">
        <v>416000</v>
      </c>
      <c r="H69" s="262">
        <v>32</v>
      </c>
      <c r="I69" s="327">
        <v>416000</v>
      </c>
      <c r="J69" s="269"/>
      <c r="K69" s="265"/>
      <c r="L69" s="269"/>
      <c r="M69" s="265"/>
      <c r="N69" s="265"/>
      <c r="O69" s="295"/>
      <c r="P69" s="288"/>
      <c r="Q69" s="288"/>
      <c r="R69" s="288"/>
      <c r="S69" s="288"/>
      <c r="T69" s="288"/>
      <c r="U69" s="288"/>
      <c r="V69" s="288"/>
      <c r="W69" s="288"/>
      <c r="X69" s="288"/>
      <c r="Y69" s="288"/>
    </row>
    <row r="70" spans="1:25" s="242" customFormat="1" ht="16.5" customHeight="1">
      <c r="A70" s="288"/>
      <c r="B70" s="288"/>
      <c r="C70" s="243" t="s">
        <v>613</v>
      </c>
      <c r="D70" s="328" t="s">
        <v>114</v>
      </c>
      <c r="E70" s="299">
        <v>13000</v>
      </c>
      <c r="F70" s="262">
        <v>32</v>
      </c>
      <c r="G70" s="263">
        <v>416000</v>
      </c>
      <c r="H70" s="262">
        <v>32</v>
      </c>
      <c r="I70" s="327">
        <v>416000</v>
      </c>
      <c r="J70" s="269"/>
      <c r="K70" s="265"/>
      <c r="L70" s="269"/>
      <c r="M70" s="265"/>
      <c r="N70" s="265"/>
      <c r="O70" s="295"/>
      <c r="P70" s="288"/>
      <c r="Q70" s="288"/>
      <c r="R70" s="288"/>
      <c r="S70" s="288"/>
      <c r="T70" s="288"/>
      <c r="U70" s="288"/>
      <c r="V70" s="288"/>
      <c r="W70" s="288"/>
      <c r="X70" s="288"/>
      <c r="Y70" s="288"/>
    </row>
    <row r="71" spans="1:25" s="242" customFormat="1" ht="16.5" customHeight="1">
      <c r="A71" s="288"/>
      <c r="B71" s="288"/>
      <c r="C71" s="243" t="s">
        <v>630</v>
      </c>
      <c r="D71" s="324" t="s">
        <v>114</v>
      </c>
      <c r="E71" s="301">
        <v>12000</v>
      </c>
      <c r="F71" s="302">
        <v>32</v>
      </c>
      <c r="G71" s="263">
        <v>384000</v>
      </c>
      <c r="H71" s="302">
        <v>32</v>
      </c>
      <c r="I71" s="327">
        <v>384000</v>
      </c>
      <c r="J71" s="269"/>
      <c r="K71" s="265"/>
      <c r="L71" s="269"/>
      <c r="M71" s="265"/>
      <c r="N71" s="269"/>
      <c r="O71" s="295"/>
      <c r="P71" s="288"/>
      <c r="Q71" s="288"/>
      <c r="R71" s="288"/>
      <c r="S71" s="288"/>
      <c r="T71" s="288"/>
      <c r="U71" s="288"/>
      <c r="V71" s="288"/>
      <c r="W71" s="288"/>
      <c r="X71" s="288"/>
      <c r="Y71" s="288"/>
    </row>
    <row r="72" spans="1:25" s="242" customFormat="1" ht="16.5" customHeight="1">
      <c r="A72" s="288"/>
      <c r="B72" s="288"/>
      <c r="C72" s="243" t="s">
        <v>631</v>
      </c>
      <c r="D72" s="324" t="s">
        <v>114</v>
      </c>
      <c r="E72" s="301">
        <v>7000</v>
      </c>
      <c r="F72" s="302">
        <v>32</v>
      </c>
      <c r="G72" s="263">
        <v>224000</v>
      </c>
      <c r="H72" s="302">
        <v>32</v>
      </c>
      <c r="I72" s="327">
        <v>224000</v>
      </c>
      <c r="J72" s="269"/>
      <c r="K72" s="265"/>
      <c r="L72" s="269"/>
      <c r="M72" s="265"/>
      <c r="N72" s="269"/>
      <c r="O72" s="295"/>
      <c r="P72" s="288"/>
      <c r="Q72" s="288"/>
      <c r="R72" s="288"/>
      <c r="S72" s="288"/>
      <c r="T72" s="288"/>
      <c r="U72" s="288"/>
      <c r="V72" s="288"/>
      <c r="W72" s="288"/>
      <c r="X72" s="288"/>
      <c r="Y72" s="288"/>
    </row>
    <row r="73" spans="1:25" s="242" customFormat="1" ht="16.5" customHeight="1">
      <c r="A73" s="288"/>
      <c r="B73" s="288"/>
      <c r="C73" s="243" t="s">
        <v>632</v>
      </c>
      <c r="D73" s="293" t="s">
        <v>114</v>
      </c>
      <c r="E73" s="301">
        <v>8000</v>
      </c>
      <c r="F73" s="302">
        <v>32</v>
      </c>
      <c r="G73" s="263">
        <v>256000</v>
      </c>
      <c r="H73" s="302">
        <v>32</v>
      </c>
      <c r="I73" s="327">
        <v>256000</v>
      </c>
      <c r="J73" s="269"/>
      <c r="K73" s="265"/>
      <c r="L73" s="269"/>
      <c r="M73" s="265"/>
      <c r="N73" s="269"/>
      <c r="O73" s="295"/>
      <c r="P73" s="288"/>
      <c r="Q73" s="288"/>
      <c r="R73" s="288"/>
      <c r="S73" s="288"/>
      <c r="T73" s="288"/>
      <c r="U73" s="288"/>
      <c r="V73" s="288"/>
      <c r="W73" s="288"/>
      <c r="X73" s="288"/>
      <c r="Y73" s="288"/>
    </row>
    <row r="74" spans="1:25" s="242" customFormat="1" ht="16.5" customHeight="1">
      <c r="A74" s="288"/>
      <c r="B74" s="288"/>
      <c r="C74" s="243" t="s">
        <v>119</v>
      </c>
      <c r="D74" s="328" t="s">
        <v>114</v>
      </c>
      <c r="E74" s="301">
        <v>22000</v>
      </c>
      <c r="F74" s="302">
        <v>32</v>
      </c>
      <c r="G74" s="263">
        <v>704000</v>
      </c>
      <c r="H74" s="269"/>
      <c r="I74" s="326"/>
      <c r="J74" s="269"/>
      <c r="K74" s="265"/>
      <c r="L74" s="269" t="s">
        <v>75</v>
      </c>
      <c r="M74" s="265">
        <v>704000</v>
      </c>
      <c r="N74" s="269"/>
      <c r="O74" s="295"/>
      <c r="P74" s="288"/>
      <c r="Q74" s="288"/>
      <c r="R74" s="288"/>
      <c r="S74" s="288"/>
      <c r="T74" s="288"/>
      <c r="U74" s="288"/>
      <c r="V74" s="288"/>
      <c r="W74" s="288"/>
      <c r="X74" s="288"/>
      <c r="Y74" s="288"/>
    </row>
    <row r="75" spans="1:25" s="242" customFormat="1" ht="16.5" customHeight="1">
      <c r="A75" s="288"/>
      <c r="B75" s="288"/>
      <c r="C75" s="243" t="s">
        <v>633</v>
      </c>
      <c r="D75" s="324" t="s">
        <v>114</v>
      </c>
      <c r="E75" s="301">
        <v>22000</v>
      </c>
      <c r="F75" s="302">
        <v>32</v>
      </c>
      <c r="G75" s="263">
        <v>704000</v>
      </c>
      <c r="H75" s="269"/>
      <c r="I75" s="326"/>
      <c r="J75" s="269"/>
      <c r="K75" s="265"/>
      <c r="L75" s="269" t="s">
        <v>75</v>
      </c>
      <c r="M75" s="265">
        <v>704000</v>
      </c>
      <c r="N75" s="269"/>
      <c r="O75" s="295"/>
      <c r="P75" s="288"/>
      <c r="Q75" s="288"/>
      <c r="R75" s="288"/>
      <c r="S75" s="288"/>
      <c r="T75" s="288"/>
      <c r="U75" s="288"/>
      <c r="V75" s="288"/>
      <c r="W75" s="288"/>
      <c r="X75" s="288"/>
      <c r="Y75" s="288"/>
    </row>
    <row r="76" spans="1:25" s="242" customFormat="1" ht="16.5" customHeight="1">
      <c r="A76" s="288"/>
      <c r="B76" s="288"/>
      <c r="C76" s="243" t="s">
        <v>121</v>
      </c>
      <c r="D76" s="324" t="s">
        <v>114</v>
      </c>
      <c r="E76" s="301">
        <v>20000</v>
      </c>
      <c r="F76" s="302">
        <v>32</v>
      </c>
      <c r="G76" s="263">
        <v>640000</v>
      </c>
      <c r="H76" s="269"/>
      <c r="I76" s="326"/>
      <c r="J76" s="269" t="s">
        <v>75</v>
      </c>
      <c r="K76" s="265">
        <v>640000</v>
      </c>
      <c r="L76" s="269"/>
      <c r="M76" s="265"/>
      <c r="N76" s="269"/>
      <c r="O76" s="295"/>
      <c r="P76" s="288"/>
      <c r="Q76" s="288"/>
      <c r="R76" s="288"/>
      <c r="S76" s="288"/>
      <c r="T76" s="288"/>
      <c r="U76" s="288"/>
      <c r="V76" s="288"/>
      <c r="W76" s="288"/>
      <c r="X76" s="288"/>
      <c r="Y76" s="288"/>
    </row>
    <row r="77" spans="1:25" s="242" customFormat="1" ht="16.5" customHeight="1">
      <c r="A77" s="288"/>
      <c r="B77" s="288"/>
      <c r="C77" s="243" t="s">
        <v>120</v>
      </c>
      <c r="D77" s="324" t="s">
        <v>114</v>
      </c>
      <c r="E77" s="301">
        <v>20000</v>
      </c>
      <c r="F77" s="302">
        <v>32</v>
      </c>
      <c r="G77" s="263">
        <v>640000</v>
      </c>
      <c r="H77" s="269"/>
      <c r="I77" s="326"/>
      <c r="J77" s="269" t="s">
        <v>75</v>
      </c>
      <c r="K77" s="265">
        <v>640000</v>
      </c>
      <c r="L77" s="269"/>
      <c r="M77" s="265"/>
      <c r="N77" s="269"/>
      <c r="O77" s="295"/>
      <c r="P77" s="288"/>
      <c r="Q77" s="288"/>
      <c r="R77" s="288"/>
      <c r="S77" s="288"/>
      <c r="T77" s="288"/>
      <c r="U77" s="288"/>
      <c r="V77" s="288"/>
      <c r="W77" s="288"/>
      <c r="X77" s="288"/>
      <c r="Y77" s="288"/>
    </row>
    <row r="78" spans="1:25" s="242" customFormat="1" ht="16.5" customHeight="1">
      <c r="A78" s="288"/>
      <c r="B78" s="288"/>
      <c r="C78" s="243" t="s">
        <v>634</v>
      </c>
      <c r="D78" s="324"/>
      <c r="E78" s="305"/>
      <c r="F78" s="302"/>
      <c r="G78" s="268"/>
      <c r="H78" s="269"/>
      <c r="I78" s="326"/>
      <c r="J78" s="269"/>
      <c r="K78" s="265"/>
      <c r="L78" s="269"/>
      <c r="M78" s="265"/>
      <c r="N78" s="269"/>
      <c r="O78" s="295"/>
      <c r="P78" s="288"/>
      <c r="Q78" s="288"/>
      <c r="R78" s="288"/>
      <c r="S78" s="288"/>
      <c r="T78" s="288"/>
      <c r="U78" s="288"/>
      <c r="V78" s="288"/>
      <c r="W78" s="288"/>
      <c r="X78" s="288"/>
      <c r="Y78" s="288"/>
    </row>
    <row r="79" spans="1:25" s="242" customFormat="1" ht="16.5" customHeight="1">
      <c r="A79" s="288"/>
      <c r="B79" s="288"/>
      <c r="C79" s="243" t="s">
        <v>635</v>
      </c>
      <c r="D79" s="293" t="s">
        <v>114</v>
      </c>
      <c r="E79" s="263">
        <v>15500</v>
      </c>
      <c r="F79" s="262">
        <v>32</v>
      </c>
      <c r="G79" s="263">
        <v>496000</v>
      </c>
      <c r="H79" s="262">
        <v>32</v>
      </c>
      <c r="I79" s="327">
        <v>496000</v>
      </c>
      <c r="J79" s="269"/>
      <c r="K79" s="265"/>
      <c r="L79" s="269"/>
      <c r="M79" s="265"/>
      <c r="N79" s="269"/>
      <c r="O79" s="295"/>
      <c r="P79" s="288"/>
      <c r="Q79" s="288"/>
      <c r="R79" s="288"/>
      <c r="S79" s="288"/>
      <c r="T79" s="288"/>
      <c r="U79" s="288"/>
      <c r="V79" s="288"/>
      <c r="W79" s="288"/>
      <c r="X79" s="288"/>
      <c r="Y79" s="288"/>
    </row>
    <row r="80" spans="1:25" s="242" customFormat="1" ht="16.5" customHeight="1">
      <c r="A80" s="288"/>
      <c r="B80" s="288"/>
      <c r="C80" s="243" t="s">
        <v>126</v>
      </c>
      <c r="D80" s="328" t="s">
        <v>114</v>
      </c>
      <c r="E80" s="299">
        <v>14500</v>
      </c>
      <c r="F80" s="262">
        <v>32</v>
      </c>
      <c r="G80" s="263">
        <v>464000</v>
      </c>
      <c r="H80" s="262">
        <v>32</v>
      </c>
      <c r="I80" s="327">
        <v>464000</v>
      </c>
      <c r="J80" s="269"/>
      <c r="K80" s="265"/>
      <c r="L80" s="269"/>
      <c r="M80" s="265"/>
      <c r="N80" s="269"/>
      <c r="O80" s="295"/>
      <c r="P80" s="288"/>
      <c r="Q80" s="288"/>
      <c r="R80" s="288"/>
      <c r="S80" s="288"/>
      <c r="T80" s="288"/>
      <c r="U80" s="288"/>
      <c r="V80" s="288"/>
      <c r="W80" s="288"/>
      <c r="X80" s="288"/>
      <c r="Y80" s="288"/>
    </row>
    <row r="81" spans="1:25" s="242" customFormat="1" ht="16.5" customHeight="1">
      <c r="A81" s="288"/>
      <c r="B81" s="288"/>
      <c r="C81" s="243" t="s">
        <v>636</v>
      </c>
      <c r="D81" s="324" t="s">
        <v>114</v>
      </c>
      <c r="E81" s="301">
        <v>12000</v>
      </c>
      <c r="F81" s="302">
        <v>32</v>
      </c>
      <c r="G81" s="263">
        <v>384000</v>
      </c>
      <c r="H81" s="302">
        <v>32</v>
      </c>
      <c r="I81" s="327">
        <v>384000</v>
      </c>
      <c r="J81" s="269"/>
      <c r="K81" s="265"/>
      <c r="L81" s="269"/>
      <c r="M81" s="265"/>
      <c r="N81" s="269"/>
      <c r="O81" s="295"/>
      <c r="P81" s="288"/>
      <c r="Q81" s="288"/>
      <c r="R81" s="288"/>
      <c r="S81" s="288"/>
      <c r="T81" s="288"/>
      <c r="U81" s="288"/>
      <c r="V81" s="288"/>
      <c r="W81" s="288"/>
      <c r="X81" s="288"/>
      <c r="Y81" s="288"/>
    </row>
    <row r="82" spans="1:25" s="242" customFormat="1" ht="16.5" customHeight="1">
      <c r="A82" s="288"/>
      <c r="B82" s="288"/>
      <c r="C82" s="243" t="s">
        <v>637</v>
      </c>
      <c r="D82" s="324" t="s">
        <v>114</v>
      </c>
      <c r="E82" s="301">
        <v>7000</v>
      </c>
      <c r="F82" s="302">
        <v>32</v>
      </c>
      <c r="G82" s="263">
        <v>224000</v>
      </c>
      <c r="H82" s="302">
        <v>32</v>
      </c>
      <c r="I82" s="327">
        <v>224000</v>
      </c>
      <c r="J82" s="269"/>
      <c r="K82" s="265"/>
      <c r="L82" s="269"/>
      <c r="M82" s="265"/>
      <c r="N82" s="269"/>
      <c r="O82" s="295"/>
      <c r="P82" s="288"/>
      <c r="Q82" s="288"/>
      <c r="R82" s="288"/>
      <c r="S82" s="288"/>
      <c r="T82" s="288"/>
      <c r="U82" s="288"/>
      <c r="V82" s="288"/>
      <c r="W82" s="288"/>
      <c r="X82" s="288"/>
      <c r="Y82" s="288"/>
    </row>
    <row r="83" spans="1:25" s="242" customFormat="1" ht="16.5" customHeight="1">
      <c r="A83" s="288"/>
      <c r="B83" s="288"/>
      <c r="C83" s="243" t="s">
        <v>638</v>
      </c>
      <c r="D83" s="293" t="s">
        <v>114</v>
      </c>
      <c r="E83" s="301">
        <v>9000</v>
      </c>
      <c r="F83" s="302">
        <v>32</v>
      </c>
      <c r="G83" s="263">
        <v>288000</v>
      </c>
      <c r="H83" s="302">
        <v>32</v>
      </c>
      <c r="I83" s="327">
        <v>288000</v>
      </c>
      <c r="J83" s="269"/>
      <c r="K83" s="265"/>
      <c r="L83" s="269"/>
      <c r="M83" s="265"/>
      <c r="N83" s="269"/>
      <c r="O83" s="295"/>
      <c r="P83" s="288"/>
      <c r="Q83" s="288"/>
      <c r="R83" s="288"/>
      <c r="S83" s="288"/>
      <c r="T83" s="288"/>
      <c r="U83" s="288"/>
      <c r="V83" s="288"/>
      <c r="W83" s="288"/>
      <c r="X83" s="288"/>
      <c r="Y83" s="288"/>
    </row>
    <row r="84" spans="1:25" s="242" customFormat="1" ht="16.5" customHeight="1">
      <c r="A84" s="288"/>
      <c r="B84" s="288"/>
      <c r="C84" s="243" t="s">
        <v>127</v>
      </c>
      <c r="D84" s="328" t="s">
        <v>114</v>
      </c>
      <c r="E84" s="301">
        <v>22000</v>
      </c>
      <c r="F84" s="302">
        <v>32</v>
      </c>
      <c r="G84" s="263">
        <v>704000</v>
      </c>
      <c r="H84" s="269"/>
      <c r="I84" s="326"/>
      <c r="J84" s="269"/>
      <c r="K84" s="265"/>
      <c r="L84" s="269" t="s">
        <v>75</v>
      </c>
      <c r="M84" s="265">
        <v>704000</v>
      </c>
      <c r="N84" s="269"/>
      <c r="O84" s="295"/>
      <c r="P84" s="288"/>
      <c r="Q84" s="288"/>
      <c r="R84" s="288"/>
      <c r="S84" s="288"/>
      <c r="T84" s="288"/>
      <c r="U84" s="288"/>
      <c r="V84" s="288"/>
      <c r="W84" s="288"/>
      <c r="X84" s="288"/>
      <c r="Y84" s="288"/>
    </row>
    <row r="85" spans="1:25" s="242" customFormat="1" ht="16.5" customHeight="1">
      <c r="A85" s="288"/>
      <c r="B85" s="288"/>
      <c r="C85" s="243" t="s">
        <v>639</v>
      </c>
      <c r="D85" s="324" t="s">
        <v>114</v>
      </c>
      <c r="E85" s="301">
        <v>22000</v>
      </c>
      <c r="F85" s="302">
        <v>32</v>
      </c>
      <c r="G85" s="263">
        <v>704000</v>
      </c>
      <c r="H85" s="269"/>
      <c r="I85" s="326"/>
      <c r="J85" s="269"/>
      <c r="K85" s="265"/>
      <c r="L85" s="269" t="s">
        <v>75</v>
      </c>
      <c r="M85" s="265">
        <v>704000</v>
      </c>
      <c r="N85" s="269"/>
      <c r="O85" s="295"/>
      <c r="P85" s="288"/>
      <c r="Q85" s="288"/>
      <c r="R85" s="288"/>
      <c r="S85" s="288"/>
      <c r="T85" s="288"/>
      <c r="U85" s="288"/>
      <c r="V85" s="288"/>
      <c r="W85" s="288"/>
      <c r="X85" s="288"/>
      <c r="Y85" s="288"/>
    </row>
    <row r="86" spans="1:25" s="242" customFormat="1" ht="16.5" customHeight="1">
      <c r="A86" s="288"/>
      <c r="B86" s="288"/>
      <c r="C86" s="243" t="s">
        <v>640</v>
      </c>
      <c r="D86" s="324" t="s">
        <v>114</v>
      </c>
      <c r="E86" s="301">
        <v>20000</v>
      </c>
      <c r="F86" s="302">
        <v>32</v>
      </c>
      <c r="G86" s="263">
        <v>640000</v>
      </c>
      <c r="H86" s="269"/>
      <c r="I86" s="326"/>
      <c r="J86" s="269" t="s">
        <v>75</v>
      </c>
      <c r="K86" s="265">
        <v>640000</v>
      </c>
      <c r="L86" s="269"/>
      <c r="M86" s="265"/>
      <c r="N86" s="269"/>
      <c r="O86" s="295"/>
      <c r="P86" s="288"/>
      <c r="Q86" s="288"/>
      <c r="R86" s="288"/>
      <c r="S86" s="288"/>
      <c r="T86" s="288"/>
      <c r="U86" s="288"/>
      <c r="V86" s="288"/>
      <c r="W86" s="288"/>
      <c r="X86" s="288"/>
      <c r="Y86" s="288"/>
    </row>
    <row r="87" spans="1:25" s="242" customFormat="1" ht="16.5" customHeight="1">
      <c r="A87" s="288"/>
      <c r="B87" s="288"/>
      <c r="C87" s="243" t="s">
        <v>128</v>
      </c>
      <c r="D87" s="324" t="s">
        <v>114</v>
      </c>
      <c r="E87" s="301">
        <v>20000</v>
      </c>
      <c r="F87" s="302">
        <v>32</v>
      </c>
      <c r="G87" s="263">
        <v>640000</v>
      </c>
      <c r="H87" s="269"/>
      <c r="I87" s="326"/>
      <c r="J87" s="269" t="s">
        <v>75</v>
      </c>
      <c r="K87" s="265">
        <v>640000</v>
      </c>
      <c r="L87" s="269"/>
      <c r="M87" s="265"/>
      <c r="N87" s="269"/>
      <c r="O87" s="295"/>
      <c r="P87" s="288"/>
      <c r="Q87" s="288"/>
      <c r="R87" s="288"/>
      <c r="S87" s="288"/>
      <c r="T87" s="288"/>
      <c r="U87" s="288"/>
      <c r="V87" s="288"/>
      <c r="W87" s="288"/>
      <c r="X87" s="288"/>
      <c r="Y87" s="288"/>
    </row>
    <row r="88" spans="1:25" s="242" customFormat="1" ht="16.5" customHeight="1">
      <c r="A88" s="288"/>
      <c r="B88" s="288"/>
      <c r="C88" s="243" t="s">
        <v>641</v>
      </c>
      <c r="D88" s="324" t="s">
        <v>114</v>
      </c>
      <c r="E88" s="301">
        <v>15500</v>
      </c>
      <c r="F88" s="302">
        <v>32</v>
      </c>
      <c r="G88" s="263">
        <v>496000</v>
      </c>
      <c r="H88" s="269" t="s">
        <v>75</v>
      </c>
      <c r="I88" s="326">
        <v>496000</v>
      </c>
      <c r="J88" s="269"/>
      <c r="K88" s="265"/>
      <c r="L88" s="269"/>
      <c r="M88" s="265"/>
      <c r="N88" s="269"/>
      <c r="O88" s="295"/>
      <c r="P88" s="288"/>
      <c r="Q88" s="288"/>
      <c r="R88" s="288"/>
      <c r="S88" s="288"/>
      <c r="T88" s="288"/>
      <c r="U88" s="288"/>
      <c r="V88" s="288"/>
      <c r="W88" s="288"/>
      <c r="X88" s="288"/>
      <c r="Y88" s="288"/>
    </row>
    <row r="89" spans="1:25" s="242" customFormat="1" ht="16.5" customHeight="1">
      <c r="A89" s="288"/>
      <c r="B89" s="288"/>
      <c r="C89" s="258" t="s">
        <v>642</v>
      </c>
      <c r="D89" s="324"/>
      <c r="E89" s="305"/>
      <c r="F89" s="304"/>
      <c r="G89" s="268"/>
      <c r="H89" s="269"/>
      <c r="I89" s="326"/>
      <c r="J89" s="269"/>
      <c r="K89" s="265"/>
      <c r="L89" s="269"/>
      <c r="M89" s="265"/>
      <c r="N89" s="269"/>
      <c r="O89" s="295"/>
      <c r="P89" s="288"/>
      <c r="Q89" s="288"/>
      <c r="R89" s="288"/>
      <c r="S89" s="288"/>
      <c r="T89" s="288"/>
      <c r="U89" s="288"/>
      <c r="V89" s="288"/>
      <c r="W89" s="288"/>
      <c r="X89" s="288"/>
      <c r="Y89" s="288"/>
    </row>
    <row r="90" spans="1:25" s="242" customFormat="1" ht="16.5" customHeight="1">
      <c r="A90" s="288"/>
      <c r="B90" s="288"/>
      <c r="C90" s="243" t="s">
        <v>129</v>
      </c>
      <c r="D90" s="293" t="s">
        <v>114</v>
      </c>
      <c r="E90" s="263">
        <v>15500</v>
      </c>
      <c r="F90" s="262">
        <v>32</v>
      </c>
      <c r="G90" s="263">
        <v>496000</v>
      </c>
      <c r="H90" s="269" t="s">
        <v>75</v>
      </c>
      <c r="I90" s="327">
        <v>496000</v>
      </c>
      <c r="J90" s="269"/>
      <c r="K90" s="265"/>
      <c r="L90" s="269"/>
      <c r="M90" s="265"/>
      <c r="N90" s="269"/>
      <c r="O90" s="295"/>
      <c r="P90" s="288"/>
      <c r="Q90" s="288"/>
      <c r="R90" s="288"/>
      <c r="S90" s="288"/>
      <c r="T90" s="288"/>
      <c r="U90" s="288"/>
      <c r="V90" s="288"/>
      <c r="W90" s="288"/>
      <c r="X90" s="288"/>
      <c r="Y90" s="288"/>
    </row>
    <row r="91" spans="1:25" s="242" customFormat="1" ht="16.5" customHeight="1">
      <c r="A91" s="288"/>
      <c r="B91" s="288"/>
      <c r="C91" s="243" t="s">
        <v>130</v>
      </c>
      <c r="D91" s="328" t="s">
        <v>114</v>
      </c>
      <c r="E91" s="299">
        <v>15000</v>
      </c>
      <c r="F91" s="262">
        <v>32</v>
      </c>
      <c r="G91" s="263">
        <v>480000</v>
      </c>
      <c r="H91" s="269" t="s">
        <v>75</v>
      </c>
      <c r="I91" s="327">
        <v>480000</v>
      </c>
      <c r="J91" s="269"/>
      <c r="K91" s="265"/>
      <c r="L91" s="269"/>
      <c r="M91" s="265"/>
      <c r="N91" s="269"/>
      <c r="O91" s="295"/>
      <c r="P91" s="288"/>
      <c r="Q91" s="288"/>
      <c r="R91" s="288"/>
      <c r="S91" s="288"/>
      <c r="T91" s="288"/>
      <c r="U91" s="288"/>
      <c r="V91" s="288"/>
      <c r="W91" s="288"/>
      <c r="X91" s="288"/>
      <c r="Y91" s="288"/>
    </row>
    <row r="92" spans="1:25" s="242" customFormat="1" ht="16.5" customHeight="1">
      <c r="A92" s="288"/>
      <c r="B92" s="288"/>
      <c r="C92" s="243" t="s">
        <v>643</v>
      </c>
      <c r="D92" s="324" t="s">
        <v>114</v>
      </c>
      <c r="E92" s="301">
        <v>12000</v>
      </c>
      <c r="F92" s="302">
        <v>32</v>
      </c>
      <c r="G92" s="263">
        <v>384000</v>
      </c>
      <c r="H92" s="269" t="s">
        <v>75</v>
      </c>
      <c r="I92" s="327">
        <v>384000</v>
      </c>
      <c r="J92" s="269"/>
      <c r="K92" s="265"/>
      <c r="L92" s="269"/>
      <c r="M92" s="265"/>
      <c r="N92" s="269"/>
      <c r="O92" s="295"/>
      <c r="P92" s="288"/>
      <c r="Q92" s="288"/>
      <c r="R92" s="288"/>
      <c r="S92" s="288"/>
      <c r="T92" s="288"/>
      <c r="U92" s="288"/>
      <c r="V92" s="288"/>
      <c r="W92" s="288"/>
      <c r="X92" s="288"/>
      <c r="Y92" s="288"/>
    </row>
    <row r="93" spans="1:25" s="242" customFormat="1" ht="16.5" customHeight="1">
      <c r="A93" s="288"/>
      <c r="B93" s="288"/>
      <c r="C93" s="243" t="s">
        <v>211</v>
      </c>
      <c r="D93" s="324" t="s">
        <v>114</v>
      </c>
      <c r="E93" s="301">
        <v>22000</v>
      </c>
      <c r="F93" s="302">
        <v>32</v>
      </c>
      <c r="G93" s="263">
        <v>704000</v>
      </c>
      <c r="H93" s="269"/>
      <c r="I93" s="326"/>
      <c r="J93" s="269"/>
      <c r="K93" s="265"/>
      <c r="L93" s="269" t="s">
        <v>75</v>
      </c>
      <c r="M93" s="265">
        <v>704000</v>
      </c>
      <c r="N93" s="269"/>
      <c r="O93" s="295"/>
      <c r="P93" s="288"/>
      <c r="Q93" s="288"/>
      <c r="R93" s="288"/>
      <c r="S93" s="288"/>
      <c r="T93" s="288"/>
      <c r="U93" s="288"/>
      <c r="V93" s="288"/>
      <c r="W93" s="288"/>
      <c r="X93" s="288"/>
      <c r="Y93" s="288"/>
    </row>
    <row r="94" spans="1:25" s="242" customFormat="1" ht="16.5" customHeight="1">
      <c r="A94" s="288"/>
      <c r="B94" s="288"/>
      <c r="C94" s="243" t="s">
        <v>644</v>
      </c>
      <c r="D94" s="293" t="s">
        <v>114</v>
      </c>
      <c r="E94" s="301">
        <v>22000</v>
      </c>
      <c r="F94" s="302">
        <v>32</v>
      </c>
      <c r="G94" s="263">
        <v>704000</v>
      </c>
      <c r="H94" s="269"/>
      <c r="I94" s="326"/>
      <c r="J94" s="269"/>
      <c r="K94" s="265"/>
      <c r="L94" s="269" t="s">
        <v>75</v>
      </c>
      <c r="M94" s="265">
        <v>704000</v>
      </c>
      <c r="N94" s="269"/>
      <c r="O94" s="295"/>
      <c r="P94" s="288"/>
      <c r="Q94" s="288"/>
      <c r="R94" s="288"/>
      <c r="S94" s="288"/>
      <c r="T94" s="288"/>
      <c r="U94" s="288"/>
      <c r="V94" s="288"/>
      <c r="W94" s="288"/>
      <c r="X94" s="288"/>
      <c r="Y94" s="288"/>
    </row>
    <row r="95" spans="1:25" s="242" customFormat="1" ht="16.5" customHeight="1">
      <c r="A95" s="288"/>
      <c r="B95" s="288"/>
      <c r="C95" s="243" t="s">
        <v>212</v>
      </c>
      <c r="D95" s="328" t="s">
        <v>114</v>
      </c>
      <c r="E95" s="301">
        <v>20000</v>
      </c>
      <c r="F95" s="302">
        <v>32</v>
      </c>
      <c r="G95" s="263">
        <v>640000</v>
      </c>
      <c r="H95" s="269"/>
      <c r="I95" s="326"/>
      <c r="J95" s="264" t="s">
        <v>75</v>
      </c>
      <c r="K95" s="265">
        <v>640000</v>
      </c>
      <c r="L95" s="269"/>
      <c r="M95" s="265"/>
      <c r="N95" s="269"/>
      <c r="O95" s="295"/>
      <c r="P95" s="288"/>
      <c r="Q95" s="288"/>
      <c r="R95" s="288"/>
      <c r="S95" s="288"/>
      <c r="T95" s="288"/>
      <c r="U95" s="288"/>
      <c r="V95" s="288"/>
      <c r="W95" s="288"/>
      <c r="X95" s="288"/>
      <c r="Y95" s="288"/>
    </row>
    <row r="96" spans="1:25" s="242" customFormat="1" ht="16.5" customHeight="1">
      <c r="A96" s="288"/>
      <c r="B96" s="288"/>
      <c r="C96" s="243" t="s">
        <v>214</v>
      </c>
      <c r="D96" s="324" t="s">
        <v>114</v>
      </c>
      <c r="E96" s="301">
        <v>20000</v>
      </c>
      <c r="F96" s="302">
        <v>32</v>
      </c>
      <c r="G96" s="263">
        <v>640000</v>
      </c>
      <c r="H96" s="269"/>
      <c r="I96" s="326"/>
      <c r="J96" s="264" t="s">
        <v>75</v>
      </c>
      <c r="K96" s="265">
        <v>640000</v>
      </c>
      <c r="L96" s="269"/>
      <c r="M96" s="265"/>
      <c r="N96" s="269"/>
      <c r="O96" s="295"/>
      <c r="P96" s="288"/>
      <c r="Q96" s="288"/>
      <c r="R96" s="288"/>
      <c r="S96" s="288"/>
      <c r="T96" s="288"/>
      <c r="U96" s="288"/>
      <c r="V96" s="288"/>
      <c r="W96" s="288"/>
      <c r="X96" s="288"/>
      <c r="Y96" s="288"/>
    </row>
    <row r="97" spans="1:25" s="242" customFormat="1" ht="16.5" customHeight="1">
      <c r="A97" s="288"/>
      <c r="B97" s="288"/>
      <c r="C97" s="243" t="s">
        <v>645</v>
      </c>
      <c r="D97" s="324" t="s">
        <v>114</v>
      </c>
      <c r="E97" s="301">
        <v>15500</v>
      </c>
      <c r="F97" s="262">
        <v>32</v>
      </c>
      <c r="G97" s="263">
        <v>496000</v>
      </c>
      <c r="H97" s="262">
        <v>32</v>
      </c>
      <c r="I97" s="327">
        <v>496000</v>
      </c>
      <c r="J97" s="262"/>
      <c r="K97" s="268"/>
      <c r="L97" s="269"/>
      <c r="M97" s="265"/>
      <c r="N97" s="269"/>
      <c r="O97" s="295"/>
      <c r="P97" s="288"/>
      <c r="Q97" s="288"/>
      <c r="R97" s="288"/>
      <c r="S97" s="288"/>
      <c r="T97" s="288"/>
      <c r="U97" s="288"/>
      <c r="V97" s="288"/>
      <c r="W97" s="288"/>
      <c r="X97" s="288"/>
      <c r="Y97" s="288"/>
    </row>
    <row r="98" spans="1:25" s="242" customFormat="1" ht="16.5" customHeight="1">
      <c r="A98" s="288"/>
      <c r="B98" s="288"/>
      <c r="C98" s="243" t="s">
        <v>213</v>
      </c>
      <c r="D98" s="324" t="s">
        <v>114</v>
      </c>
      <c r="E98" s="301">
        <v>14500</v>
      </c>
      <c r="F98" s="262">
        <v>32</v>
      </c>
      <c r="G98" s="263">
        <v>464000</v>
      </c>
      <c r="H98" s="269"/>
      <c r="I98" s="326"/>
      <c r="J98" s="262">
        <v>32</v>
      </c>
      <c r="K98" s="263">
        <v>464000</v>
      </c>
      <c r="L98" s="269"/>
      <c r="M98" s="265"/>
      <c r="N98" s="269"/>
      <c r="O98" s="295"/>
      <c r="P98" s="288"/>
      <c r="Q98" s="288"/>
      <c r="R98" s="288"/>
      <c r="S98" s="288"/>
      <c r="T98" s="288"/>
      <c r="U98" s="288"/>
      <c r="V98" s="288"/>
      <c r="W98" s="288"/>
      <c r="X98" s="288"/>
      <c r="Y98" s="288"/>
    </row>
    <row r="99" spans="1:25" s="242" customFormat="1" ht="16.5" customHeight="1">
      <c r="A99" s="288"/>
      <c r="B99" s="288"/>
      <c r="C99" s="243" t="s">
        <v>646</v>
      </c>
      <c r="D99" s="324"/>
      <c r="E99" s="305"/>
      <c r="F99" s="302"/>
      <c r="G99" s="268"/>
      <c r="H99" s="269"/>
      <c r="I99" s="326"/>
      <c r="J99" s="264"/>
      <c r="K99" s="265"/>
      <c r="L99" s="269"/>
      <c r="M99" s="265"/>
      <c r="N99" s="269"/>
      <c r="O99" s="295"/>
      <c r="P99" s="288"/>
      <c r="Q99" s="288"/>
      <c r="R99" s="288"/>
      <c r="S99" s="288"/>
      <c r="T99" s="288"/>
      <c r="U99" s="288"/>
      <c r="V99" s="288"/>
      <c r="W99" s="288"/>
      <c r="X99" s="288"/>
      <c r="Y99" s="288"/>
    </row>
    <row r="100" spans="1:25" s="242" customFormat="1" ht="16.5" customHeight="1">
      <c r="A100" s="288"/>
      <c r="B100" s="288"/>
      <c r="C100" s="243" t="s">
        <v>216</v>
      </c>
      <c r="D100" s="293" t="s">
        <v>114</v>
      </c>
      <c r="E100" s="263">
        <v>15500</v>
      </c>
      <c r="F100" s="262">
        <v>32</v>
      </c>
      <c r="G100" s="263">
        <v>496000</v>
      </c>
      <c r="H100" s="269" t="s">
        <v>75</v>
      </c>
      <c r="I100" s="327">
        <v>496000</v>
      </c>
      <c r="J100" s="264"/>
      <c r="K100" s="265"/>
      <c r="L100" s="269"/>
      <c r="M100" s="265"/>
      <c r="N100" s="269"/>
      <c r="O100" s="295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</row>
    <row r="101" spans="1:25" s="242" customFormat="1" ht="16.5" customHeight="1">
      <c r="A101" s="288"/>
      <c r="B101" s="288"/>
      <c r="C101" s="243" t="s">
        <v>217</v>
      </c>
      <c r="D101" s="328" t="s">
        <v>114</v>
      </c>
      <c r="E101" s="299">
        <v>14500</v>
      </c>
      <c r="F101" s="262">
        <v>32</v>
      </c>
      <c r="G101" s="263">
        <v>464000</v>
      </c>
      <c r="H101" s="269" t="s">
        <v>75</v>
      </c>
      <c r="I101" s="327">
        <v>464000</v>
      </c>
      <c r="J101" s="264"/>
      <c r="K101" s="265"/>
      <c r="L101" s="269"/>
      <c r="M101" s="265"/>
      <c r="N101" s="269"/>
      <c r="O101" s="295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</row>
    <row r="102" spans="1:25" s="242" customFormat="1" ht="16.5" customHeight="1">
      <c r="A102" s="288"/>
      <c r="B102" s="288"/>
      <c r="C102" s="243" t="s">
        <v>647</v>
      </c>
      <c r="D102" s="324" t="s">
        <v>114</v>
      </c>
      <c r="E102" s="301">
        <v>12000</v>
      </c>
      <c r="F102" s="302">
        <v>32</v>
      </c>
      <c r="G102" s="263">
        <v>384000</v>
      </c>
      <c r="H102" s="269" t="s">
        <v>75</v>
      </c>
      <c r="I102" s="327">
        <v>384000</v>
      </c>
      <c r="J102" s="264"/>
      <c r="K102" s="265"/>
      <c r="L102" s="269"/>
      <c r="M102" s="265"/>
      <c r="N102" s="269"/>
      <c r="O102" s="295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</row>
    <row r="103" spans="1:25" s="242" customFormat="1" ht="16.5" customHeight="1">
      <c r="A103" s="288"/>
      <c r="B103" s="288"/>
      <c r="C103" s="243" t="s">
        <v>218</v>
      </c>
      <c r="D103" s="324" t="s">
        <v>114</v>
      </c>
      <c r="E103" s="301">
        <v>22000</v>
      </c>
      <c r="F103" s="302">
        <v>32</v>
      </c>
      <c r="G103" s="263">
        <v>704000</v>
      </c>
      <c r="H103" s="269"/>
      <c r="I103" s="326"/>
      <c r="J103" s="264"/>
      <c r="K103" s="265"/>
      <c r="L103" s="269" t="s">
        <v>75</v>
      </c>
      <c r="M103" s="265">
        <v>704000</v>
      </c>
      <c r="N103" s="269"/>
      <c r="O103" s="295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</row>
    <row r="104" spans="1:25" s="242" customFormat="1" ht="16.5" customHeight="1">
      <c r="A104" s="288"/>
      <c r="B104" s="288"/>
      <c r="C104" s="243" t="s">
        <v>648</v>
      </c>
      <c r="D104" s="293" t="s">
        <v>114</v>
      </c>
      <c r="E104" s="301">
        <v>22000</v>
      </c>
      <c r="F104" s="302">
        <v>32</v>
      </c>
      <c r="G104" s="263">
        <v>704000</v>
      </c>
      <c r="H104" s="269"/>
      <c r="I104" s="326"/>
      <c r="J104" s="264"/>
      <c r="K104" s="265"/>
      <c r="L104" s="269" t="s">
        <v>75</v>
      </c>
      <c r="M104" s="265">
        <v>704000</v>
      </c>
      <c r="N104" s="269"/>
      <c r="O104" s="295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</row>
    <row r="105" spans="1:25" s="242" customFormat="1" ht="16.5" customHeight="1">
      <c r="A105" s="288"/>
      <c r="B105" s="288"/>
      <c r="C105" s="243" t="s">
        <v>219</v>
      </c>
      <c r="D105" s="328" t="s">
        <v>114</v>
      </c>
      <c r="E105" s="301">
        <v>20000</v>
      </c>
      <c r="F105" s="302">
        <v>32</v>
      </c>
      <c r="G105" s="263">
        <v>640000</v>
      </c>
      <c r="H105" s="269"/>
      <c r="I105" s="326"/>
      <c r="J105" s="264" t="s">
        <v>75</v>
      </c>
      <c r="K105" s="265">
        <v>640000</v>
      </c>
      <c r="L105" s="269"/>
      <c r="M105" s="265"/>
      <c r="N105" s="269"/>
      <c r="O105" s="295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</row>
    <row r="106" spans="1:25" s="242" customFormat="1" ht="16.5" customHeight="1">
      <c r="A106" s="288"/>
      <c r="B106" s="288"/>
      <c r="C106" s="243" t="s">
        <v>220</v>
      </c>
      <c r="D106" s="324" t="s">
        <v>114</v>
      </c>
      <c r="E106" s="301">
        <v>20000</v>
      </c>
      <c r="F106" s="302">
        <v>32</v>
      </c>
      <c r="G106" s="263">
        <v>640000</v>
      </c>
      <c r="H106" s="269"/>
      <c r="I106" s="326"/>
      <c r="J106" s="264" t="s">
        <v>75</v>
      </c>
      <c r="K106" s="265">
        <v>640000</v>
      </c>
      <c r="L106" s="269"/>
      <c r="M106" s="265"/>
      <c r="N106" s="269"/>
      <c r="O106" s="295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</row>
    <row r="107" spans="1:25" s="242" customFormat="1" ht="16.5" customHeight="1">
      <c r="A107" s="288"/>
      <c r="B107" s="288"/>
      <c r="C107" s="243" t="s">
        <v>649</v>
      </c>
      <c r="D107" s="324" t="s">
        <v>114</v>
      </c>
      <c r="E107" s="301">
        <v>15500</v>
      </c>
      <c r="F107" s="262">
        <v>32</v>
      </c>
      <c r="G107" s="263">
        <v>496000</v>
      </c>
      <c r="H107" s="269" t="s">
        <v>75</v>
      </c>
      <c r="I107" s="326">
        <v>496000</v>
      </c>
      <c r="J107" s="262"/>
      <c r="K107" s="268"/>
      <c r="L107" s="269"/>
      <c r="M107" s="265"/>
      <c r="N107" s="269"/>
      <c r="O107" s="295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</row>
    <row r="108" spans="1:25" s="242" customFormat="1" ht="16.5" customHeight="1">
      <c r="A108" s="288"/>
      <c r="B108" s="288"/>
      <c r="C108" s="243" t="s">
        <v>221</v>
      </c>
      <c r="D108" s="324" t="s">
        <v>114</v>
      </c>
      <c r="E108" s="301">
        <v>15000</v>
      </c>
      <c r="F108" s="262">
        <v>32</v>
      </c>
      <c r="G108" s="263">
        <v>480000</v>
      </c>
      <c r="H108" s="269"/>
      <c r="I108" s="326"/>
      <c r="J108" s="262">
        <v>32</v>
      </c>
      <c r="K108" s="263">
        <v>480000</v>
      </c>
      <c r="L108" s="269"/>
      <c r="M108" s="265"/>
      <c r="N108" s="269"/>
      <c r="O108" s="295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</row>
    <row r="109" spans="1:25" s="242" customFormat="1" ht="16.5" customHeight="1">
      <c r="A109" s="288"/>
      <c r="B109" s="288"/>
      <c r="C109" s="243" t="s">
        <v>650</v>
      </c>
      <c r="D109" s="324"/>
      <c r="E109" s="305"/>
      <c r="F109" s="302"/>
      <c r="G109" s="268"/>
      <c r="H109" s="269"/>
      <c r="I109" s="326"/>
      <c r="J109" s="269"/>
      <c r="K109" s="265"/>
      <c r="L109" s="269"/>
      <c r="M109" s="265"/>
      <c r="N109" s="269"/>
      <c r="O109" s="295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</row>
    <row r="110" spans="1:25" s="242" customFormat="1" ht="16.5" customHeight="1">
      <c r="A110" s="288"/>
      <c r="B110" s="288"/>
      <c r="C110" s="243" t="s">
        <v>222</v>
      </c>
      <c r="D110" s="293" t="s">
        <v>114</v>
      </c>
      <c r="E110" s="263">
        <v>14500</v>
      </c>
      <c r="F110" s="262">
        <v>32</v>
      </c>
      <c r="G110" s="263">
        <v>464000</v>
      </c>
      <c r="H110" s="269" t="s">
        <v>75</v>
      </c>
      <c r="I110" s="327">
        <v>464000</v>
      </c>
      <c r="J110" s="269"/>
      <c r="K110" s="265"/>
      <c r="L110" s="269"/>
      <c r="M110" s="265"/>
      <c r="N110" s="269"/>
      <c r="O110" s="295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</row>
    <row r="111" spans="1:25" s="242" customFormat="1" ht="16.5" customHeight="1">
      <c r="A111" s="288"/>
      <c r="B111" s="288"/>
      <c r="C111" s="243" t="s">
        <v>223</v>
      </c>
      <c r="D111" s="328" t="s">
        <v>114</v>
      </c>
      <c r="E111" s="299">
        <v>13000</v>
      </c>
      <c r="F111" s="262">
        <v>32</v>
      </c>
      <c r="G111" s="263">
        <v>416000</v>
      </c>
      <c r="H111" s="269" t="s">
        <v>75</v>
      </c>
      <c r="I111" s="327">
        <v>416000</v>
      </c>
      <c r="J111" s="269"/>
      <c r="K111" s="265"/>
      <c r="L111" s="269"/>
      <c r="M111" s="265"/>
      <c r="N111" s="269"/>
      <c r="O111" s="295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</row>
    <row r="112" spans="1:25" s="242" customFormat="1" ht="16.5" customHeight="1">
      <c r="A112" s="288"/>
      <c r="B112" s="288"/>
      <c r="C112" s="243" t="s">
        <v>651</v>
      </c>
      <c r="D112" s="324" t="s">
        <v>114</v>
      </c>
      <c r="E112" s="301">
        <v>12000</v>
      </c>
      <c r="F112" s="302">
        <v>32</v>
      </c>
      <c r="G112" s="263">
        <v>384000</v>
      </c>
      <c r="H112" s="269" t="s">
        <v>75</v>
      </c>
      <c r="I112" s="327">
        <v>384000</v>
      </c>
      <c r="J112" s="269"/>
      <c r="K112" s="265"/>
      <c r="L112" s="269"/>
      <c r="M112" s="265"/>
      <c r="N112" s="269"/>
      <c r="O112" s="295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</row>
    <row r="113" spans="1:25" s="242" customFormat="1" ht="16.5" customHeight="1">
      <c r="A113" s="288"/>
      <c r="B113" s="288"/>
      <c r="C113" s="243" t="s">
        <v>224</v>
      </c>
      <c r="D113" s="324" t="s">
        <v>114</v>
      </c>
      <c r="E113" s="301">
        <v>22000</v>
      </c>
      <c r="F113" s="302">
        <v>32</v>
      </c>
      <c r="G113" s="327">
        <v>704000</v>
      </c>
      <c r="H113" s="269"/>
      <c r="I113" s="326"/>
      <c r="J113" s="269"/>
      <c r="K113" s="265"/>
      <c r="L113" s="269" t="s">
        <v>75</v>
      </c>
      <c r="M113" s="265">
        <v>704000</v>
      </c>
      <c r="N113" s="269"/>
      <c r="O113" s="295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</row>
    <row r="114" spans="1:25" s="242" customFormat="1" ht="16.5" customHeight="1">
      <c r="A114" s="288"/>
      <c r="B114" s="288"/>
      <c r="C114" s="243" t="s">
        <v>652</v>
      </c>
      <c r="D114" s="293" t="s">
        <v>114</v>
      </c>
      <c r="E114" s="301">
        <v>22000</v>
      </c>
      <c r="F114" s="302">
        <v>32</v>
      </c>
      <c r="G114" s="263">
        <v>704000</v>
      </c>
      <c r="H114" s="269"/>
      <c r="I114" s="326"/>
      <c r="J114" s="269"/>
      <c r="K114" s="265"/>
      <c r="L114" s="269" t="s">
        <v>75</v>
      </c>
      <c r="M114" s="265">
        <v>704000</v>
      </c>
      <c r="N114" s="269"/>
      <c r="O114" s="295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</row>
    <row r="115" spans="1:25" s="242" customFormat="1" ht="16.5" customHeight="1">
      <c r="A115" s="288"/>
      <c r="B115" s="288"/>
      <c r="C115" s="243" t="s">
        <v>219</v>
      </c>
      <c r="D115" s="328" t="s">
        <v>114</v>
      </c>
      <c r="E115" s="301">
        <v>20000</v>
      </c>
      <c r="F115" s="302">
        <v>32</v>
      </c>
      <c r="G115" s="263">
        <v>640000</v>
      </c>
      <c r="H115" s="269"/>
      <c r="I115" s="326"/>
      <c r="J115" s="269" t="s">
        <v>75</v>
      </c>
      <c r="K115" s="265">
        <v>640000</v>
      </c>
      <c r="L115" s="269"/>
      <c r="M115" s="265"/>
      <c r="N115" s="269"/>
      <c r="O115" s="295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</row>
    <row r="116" spans="1:25" s="242" customFormat="1" ht="16.5" customHeight="1">
      <c r="A116" s="288"/>
      <c r="B116" s="288"/>
      <c r="C116" s="243" t="s">
        <v>220</v>
      </c>
      <c r="D116" s="324" t="s">
        <v>114</v>
      </c>
      <c r="E116" s="301">
        <v>20000</v>
      </c>
      <c r="F116" s="302">
        <v>32</v>
      </c>
      <c r="G116" s="263">
        <v>640000</v>
      </c>
      <c r="H116" s="269"/>
      <c r="I116" s="326"/>
      <c r="J116" s="269" t="s">
        <v>75</v>
      </c>
      <c r="K116" s="265">
        <v>640000</v>
      </c>
      <c r="L116" s="269"/>
      <c r="M116" s="265"/>
      <c r="N116" s="269"/>
      <c r="O116" s="295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</row>
    <row r="117" spans="1:25" s="242" customFormat="1" ht="16.5" customHeight="1">
      <c r="A117" s="288"/>
      <c r="B117" s="288"/>
      <c r="C117" s="243" t="s">
        <v>653</v>
      </c>
      <c r="D117" s="324" t="s">
        <v>114</v>
      </c>
      <c r="E117" s="301">
        <v>15000</v>
      </c>
      <c r="F117" s="262">
        <v>32</v>
      </c>
      <c r="G117" s="263">
        <v>480000</v>
      </c>
      <c r="H117" s="269" t="s">
        <v>75</v>
      </c>
      <c r="I117" s="326">
        <v>480000</v>
      </c>
      <c r="J117" s="268"/>
      <c r="K117" s="268"/>
      <c r="L117" s="269"/>
      <c r="M117" s="265"/>
      <c r="N117" s="269"/>
      <c r="O117" s="295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</row>
    <row r="118" spans="1:25" s="242" customFormat="1" ht="16.5" customHeight="1">
      <c r="A118" s="288"/>
      <c r="B118" s="288"/>
      <c r="C118" s="243" t="s">
        <v>215</v>
      </c>
      <c r="D118" s="324" t="s">
        <v>114</v>
      </c>
      <c r="E118" s="301">
        <v>13000</v>
      </c>
      <c r="F118" s="262">
        <v>32</v>
      </c>
      <c r="G118" s="263">
        <v>416000</v>
      </c>
      <c r="H118" s="269"/>
      <c r="I118" s="326"/>
      <c r="J118" s="268">
        <v>32</v>
      </c>
      <c r="K118" s="263">
        <v>416000</v>
      </c>
      <c r="L118" s="269"/>
      <c r="M118" s="265"/>
      <c r="N118" s="269"/>
      <c r="O118" s="295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</row>
    <row r="119" spans="1:25" s="242" customFormat="1" ht="16.5" customHeight="1">
      <c r="A119" s="288"/>
      <c r="B119" s="288"/>
      <c r="C119" s="243" t="s">
        <v>654</v>
      </c>
      <c r="D119" s="324"/>
      <c r="E119" s="305"/>
      <c r="F119" s="302"/>
      <c r="G119" s="268"/>
      <c r="H119" s="269"/>
      <c r="I119" s="326"/>
      <c r="J119" s="269"/>
      <c r="K119" s="265"/>
      <c r="L119" s="269"/>
      <c r="M119" s="265"/>
      <c r="N119" s="269"/>
      <c r="O119" s="295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</row>
    <row r="120" spans="1:25" s="242" customFormat="1" ht="16.5" customHeight="1">
      <c r="A120" s="288"/>
      <c r="B120" s="288"/>
      <c r="C120" s="243" t="s">
        <v>655</v>
      </c>
      <c r="D120" s="324"/>
      <c r="E120" s="305"/>
      <c r="F120" s="302"/>
      <c r="G120" s="268"/>
      <c r="H120" s="269"/>
      <c r="I120" s="326"/>
      <c r="J120" s="269"/>
      <c r="K120" s="265"/>
      <c r="L120" s="269"/>
      <c r="M120" s="265"/>
      <c r="N120" s="269"/>
      <c r="O120" s="295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</row>
    <row r="121" spans="1:25" s="242" customFormat="1" ht="16.5" customHeight="1">
      <c r="A121" s="288"/>
      <c r="B121" s="288"/>
      <c r="C121" s="243" t="s">
        <v>305</v>
      </c>
      <c r="D121" s="324" t="s">
        <v>74</v>
      </c>
      <c r="E121" s="301">
        <v>10000</v>
      </c>
      <c r="F121" s="302">
        <v>1</v>
      </c>
      <c r="G121" s="301">
        <v>10000</v>
      </c>
      <c r="H121" s="302">
        <v>1</v>
      </c>
      <c r="I121" s="329">
        <v>10000</v>
      </c>
      <c r="J121" s="269"/>
      <c r="K121" s="265"/>
      <c r="L121" s="269"/>
      <c r="M121" s="265"/>
      <c r="N121" s="269"/>
      <c r="O121" s="295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</row>
    <row r="122" spans="1:25" s="242" customFormat="1" ht="16.5" customHeight="1">
      <c r="A122" s="288"/>
      <c r="B122" s="288"/>
      <c r="C122" s="243" t="s">
        <v>656</v>
      </c>
      <c r="D122" s="324" t="s">
        <v>74</v>
      </c>
      <c r="E122" s="301">
        <v>10000</v>
      </c>
      <c r="F122" s="302">
        <v>1</v>
      </c>
      <c r="G122" s="301">
        <v>10000</v>
      </c>
      <c r="H122" s="302">
        <v>1</v>
      </c>
      <c r="I122" s="329">
        <v>10000</v>
      </c>
      <c r="J122" s="269"/>
      <c r="K122" s="265"/>
      <c r="L122" s="269"/>
      <c r="M122" s="265"/>
      <c r="N122" s="269"/>
      <c r="O122" s="295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</row>
    <row r="123" spans="1:25" s="242" customFormat="1" ht="16.5" customHeight="1">
      <c r="A123" s="288"/>
      <c r="B123" s="288"/>
      <c r="C123" s="243" t="s">
        <v>657</v>
      </c>
      <c r="D123" s="330" t="s">
        <v>74</v>
      </c>
      <c r="E123" s="331">
        <v>10000</v>
      </c>
      <c r="F123" s="332">
        <v>1</v>
      </c>
      <c r="G123" s="331">
        <v>10000</v>
      </c>
      <c r="H123" s="332">
        <v>1</v>
      </c>
      <c r="I123" s="333">
        <v>10000</v>
      </c>
      <c r="J123" s="269"/>
      <c r="K123" s="265"/>
      <c r="L123" s="269"/>
      <c r="M123" s="265"/>
      <c r="N123" s="269"/>
      <c r="O123" s="295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</row>
    <row r="124" spans="1:25" s="242" customFormat="1" ht="16.5" customHeight="1">
      <c r="A124" s="288"/>
      <c r="B124" s="288"/>
      <c r="C124" s="243" t="s">
        <v>658</v>
      </c>
      <c r="D124" s="324" t="s">
        <v>74</v>
      </c>
      <c r="E124" s="301">
        <v>10000</v>
      </c>
      <c r="F124" s="334">
        <v>1</v>
      </c>
      <c r="G124" s="301">
        <v>10000</v>
      </c>
      <c r="H124" s="334">
        <v>1</v>
      </c>
      <c r="I124" s="329">
        <v>10000</v>
      </c>
      <c r="J124" s="269"/>
      <c r="K124" s="265"/>
      <c r="L124" s="269"/>
      <c r="M124" s="265"/>
      <c r="N124" s="269"/>
      <c r="O124" s="295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</row>
    <row r="125" spans="1:25" s="242" customFormat="1" ht="16.5" customHeight="1">
      <c r="A125" s="288"/>
      <c r="B125" s="288"/>
      <c r="C125" s="243" t="s">
        <v>659</v>
      </c>
      <c r="D125" s="324"/>
      <c r="E125" s="305"/>
      <c r="F125" s="334"/>
      <c r="G125" s="304"/>
      <c r="H125" s="264"/>
      <c r="I125" s="326"/>
      <c r="J125" s="269"/>
      <c r="K125" s="265"/>
      <c r="L125" s="269"/>
      <c r="M125" s="265"/>
      <c r="N125" s="269"/>
      <c r="O125" s="295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</row>
    <row r="126" spans="1:25" s="242" customFormat="1" ht="16.5" customHeight="1">
      <c r="A126" s="288"/>
      <c r="B126" s="288"/>
      <c r="C126" s="243" t="s">
        <v>660</v>
      </c>
      <c r="D126" s="324" t="s">
        <v>74</v>
      </c>
      <c r="E126" s="301">
        <v>35000</v>
      </c>
      <c r="F126" s="334">
        <v>1</v>
      </c>
      <c r="G126" s="306">
        <v>35000</v>
      </c>
      <c r="H126" s="334">
        <v>1</v>
      </c>
      <c r="I126" s="335">
        <v>35000</v>
      </c>
      <c r="J126" s="269"/>
      <c r="K126" s="265"/>
      <c r="L126" s="269"/>
      <c r="M126" s="265"/>
      <c r="N126" s="269"/>
      <c r="O126" s="295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</row>
    <row r="127" spans="1:25" s="242" customFormat="1" ht="16.5" customHeight="1">
      <c r="A127" s="288"/>
      <c r="B127" s="288"/>
      <c r="C127" s="243" t="s">
        <v>661</v>
      </c>
      <c r="D127" s="324" t="s">
        <v>74</v>
      </c>
      <c r="E127" s="301">
        <v>35000</v>
      </c>
      <c r="F127" s="334">
        <v>1</v>
      </c>
      <c r="G127" s="306">
        <v>35000</v>
      </c>
      <c r="H127" s="334">
        <v>1</v>
      </c>
      <c r="I127" s="335">
        <v>35000</v>
      </c>
      <c r="J127" s="269"/>
      <c r="K127" s="265"/>
      <c r="L127" s="269"/>
      <c r="M127" s="265"/>
      <c r="N127" s="269"/>
      <c r="O127" s="295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</row>
    <row r="128" spans="1:25" s="242" customFormat="1" ht="16.5" customHeight="1">
      <c r="A128" s="288"/>
      <c r="B128" s="288"/>
      <c r="C128" s="243" t="s">
        <v>662</v>
      </c>
      <c r="D128" s="330" t="s">
        <v>74</v>
      </c>
      <c r="E128" s="301">
        <v>625000</v>
      </c>
      <c r="F128" s="334">
        <v>1</v>
      </c>
      <c r="G128" s="306">
        <v>625000</v>
      </c>
      <c r="H128" s="269"/>
      <c r="I128" s="326"/>
      <c r="J128" s="269" t="s">
        <v>346</v>
      </c>
      <c r="K128" s="265">
        <v>625000</v>
      </c>
      <c r="L128" s="269"/>
      <c r="M128" s="265"/>
      <c r="N128" s="269"/>
      <c r="O128" s="295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</row>
    <row r="129" spans="1:25" s="242" customFormat="1" ht="16.5" customHeight="1">
      <c r="A129" s="288"/>
      <c r="B129" s="288"/>
      <c r="C129" s="243" t="s">
        <v>663</v>
      </c>
      <c r="D129" s="324" t="s">
        <v>74</v>
      </c>
      <c r="E129" s="301">
        <v>345000</v>
      </c>
      <c r="F129" s="334">
        <v>1</v>
      </c>
      <c r="G129" s="306">
        <v>345000</v>
      </c>
      <c r="H129" s="269"/>
      <c r="I129" s="326"/>
      <c r="J129" s="269"/>
      <c r="K129" s="265"/>
      <c r="L129" s="269" t="s">
        <v>346</v>
      </c>
      <c r="M129" s="306">
        <v>345000</v>
      </c>
      <c r="N129" s="269"/>
      <c r="O129" s="295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</row>
    <row r="130" spans="1:25" s="242" customFormat="1" ht="16.5" customHeight="1">
      <c r="A130" s="288"/>
      <c r="B130" s="288"/>
      <c r="C130" s="243" t="s">
        <v>78</v>
      </c>
      <c r="D130" s="324" t="s">
        <v>74</v>
      </c>
      <c r="E130" s="301">
        <v>195000</v>
      </c>
      <c r="F130" s="334">
        <v>1</v>
      </c>
      <c r="G130" s="306">
        <v>195000</v>
      </c>
      <c r="H130" s="269"/>
      <c r="I130" s="326"/>
      <c r="J130" s="269"/>
      <c r="K130" s="265"/>
      <c r="L130" s="269"/>
      <c r="M130" s="265"/>
      <c r="N130" s="269" t="s">
        <v>346</v>
      </c>
      <c r="O130" s="306">
        <v>195000</v>
      </c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</row>
    <row r="131" spans="1:25" s="242" customFormat="1" ht="16.5" customHeight="1">
      <c r="A131" s="288"/>
      <c r="B131" s="288"/>
      <c r="C131" s="243" t="s">
        <v>664</v>
      </c>
      <c r="D131" s="324"/>
      <c r="E131" s="305"/>
      <c r="F131" s="336"/>
      <c r="G131" s="304"/>
      <c r="H131" s="269"/>
      <c r="I131" s="326"/>
      <c r="J131" s="269"/>
      <c r="K131" s="265"/>
      <c r="L131" s="269"/>
      <c r="M131" s="265"/>
      <c r="N131" s="269"/>
      <c r="O131" s="295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</row>
    <row r="132" spans="1:25" s="242" customFormat="1" ht="16.5" customHeight="1">
      <c r="A132" s="288"/>
      <c r="B132" s="288"/>
      <c r="C132" s="243" t="s">
        <v>665</v>
      </c>
      <c r="D132" s="324" t="s">
        <v>74</v>
      </c>
      <c r="E132" s="301">
        <v>80000</v>
      </c>
      <c r="F132" s="334">
        <v>1</v>
      </c>
      <c r="G132" s="306">
        <v>80000</v>
      </c>
      <c r="H132" s="269" t="s">
        <v>346</v>
      </c>
      <c r="I132" s="326">
        <v>80000</v>
      </c>
      <c r="J132" s="269"/>
      <c r="K132" s="265"/>
      <c r="L132" s="269"/>
      <c r="M132" s="265"/>
      <c r="N132" s="269"/>
      <c r="O132" s="295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</row>
    <row r="133" spans="1:25" s="242" customFormat="1" ht="16.5" customHeight="1">
      <c r="A133" s="288"/>
      <c r="B133" s="288"/>
      <c r="C133" s="243" t="s">
        <v>666</v>
      </c>
      <c r="D133" s="324" t="s">
        <v>74</v>
      </c>
      <c r="E133" s="301">
        <v>80000</v>
      </c>
      <c r="F133" s="334">
        <v>1</v>
      </c>
      <c r="G133" s="306">
        <v>80000</v>
      </c>
      <c r="H133" s="269"/>
      <c r="I133" s="326"/>
      <c r="J133" s="269" t="s">
        <v>346</v>
      </c>
      <c r="K133" s="265">
        <v>80000</v>
      </c>
      <c r="L133" s="269"/>
      <c r="M133" s="265"/>
      <c r="N133" s="269"/>
      <c r="O133" s="295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</row>
    <row r="134" spans="1:25" s="242" customFormat="1" ht="16.5" customHeight="1">
      <c r="A134" s="288"/>
      <c r="B134" s="288"/>
      <c r="C134" s="243" t="s">
        <v>667</v>
      </c>
      <c r="D134" s="324" t="s">
        <v>74</v>
      </c>
      <c r="E134" s="301">
        <v>80000</v>
      </c>
      <c r="F134" s="334">
        <v>1</v>
      </c>
      <c r="G134" s="306">
        <v>80000</v>
      </c>
      <c r="H134" s="269"/>
      <c r="I134" s="326"/>
      <c r="J134" s="269"/>
      <c r="K134" s="265"/>
      <c r="L134" s="269" t="s">
        <v>346</v>
      </c>
      <c r="M134" s="265">
        <v>80000</v>
      </c>
      <c r="N134" s="269"/>
      <c r="O134" s="295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</row>
    <row r="135" spans="1:25" s="242" customFormat="1" ht="16.5" customHeight="1">
      <c r="A135" s="288"/>
      <c r="B135" s="288"/>
      <c r="C135" s="243" t="s">
        <v>668</v>
      </c>
      <c r="D135" s="324" t="s">
        <v>74</v>
      </c>
      <c r="E135" s="301">
        <v>10000</v>
      </c>
      <c r="F135" s="334">
        <v>10</v>
      </c>
      <c r="G135" s="306">
        <v>100000</v>
      </c>
      <c r="H135" s="269"/>
      <c r="I135" s="326"/>
      <c r="J135" s="269"/>
      <c r="K135" s="265"/>
      <c r="L135" s="269"/>
      <c r="M135" s="265"/>
      <c r="N135" s="269" t="s">
        <v>334</v>
      </c>
      <c r="O135" s="306">
        <v>100000</v>
      </c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</row>
    <row r="136" spans="1:25" s="242" customFormat="1" ht="16.5" customHeight="1">
      <c r="A136" s="288"/>
      <c r="B136" s="288"/>
      <c r="C136" s="243" t="s">
        <v>669</v>
      </c>
      <c r="D136" s="324"/>
      <c r="E136" s="305"/>
      <c r="F136" s="334"/>
      <c r="G136" s="304"/>
      <c r="H136" s="269"/>
      <c r="I136" s="326"/>
      <c r="J136" s="269"/>
      <c r="K136" s="265"/>
      <c r="L136" s="269"/>
      <c r="M136" s="265"/>
      <c r="N136" s="269"/>
      <c r="O136" s="304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</row>
    <row r="137" spans="1:25" s="242" customFormat="1" ht="16.5" customHeight="1">
      <c r="A137" s="288"/>
      <c r="B137" s="288"/>
      <c r="C137" s="243" t="s">
        <v>670</v>
      </c>
      <c r="D137" s="324" t="s">
        <v>74</v>
      </c>
      <c r="E137" s="301">
        <v>100000</v>
      </c>
      <c r="F137" s="334">
        <v>1</v>
      </c>
      <c r="G137" s="306">
        <v>100000</v>
      </c>
      <c r="H137" s="269"/>
      <c r="I137" s="326"/>
      <c r="J137" s="269"/>
      <c r="K137" s="265"/>
      <c r="L137" s="269"/>
      <c r="M137" s="265"/>
      <c r="N137" s="269" t="s">
        <v>346</v>
      </c>
      <c r="O137" s="306">
        <v>100000</v>
      </c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</row>
    <row r="138" spans="1:25" s="242" customFormat="1" ht="16.5" customHeight="1">
      <c r="A138" s="288"/>
      <c r="B138" s="288"/>
      <c r="C138" s="243" t="s">
        <v>671</v>
      </c>
      <c r="D138" s="324"/>
      <c r="E138" s="305"/>
      <c r="F138" s="334"/>
      <c r="G138" s="304"/>
      <c r="H138" s="269"/>
      <c r="I138" s="326"/>
      <c r="J138" s="269"/>
      <c r="K138" s="265"/>
      <c r="L138" s="269"/>
      <c r="M138" s="265"/>
      <c r="N138" s="269"/>
      <c r="O138" s="295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</row>
    <row r="139" spans="1:25" s="242" customFormat="1" ht="16.5" customHeight="1">
      <c r="A139" s="288"/>
      <c r="B139" s="288"/>
      <c r="C139" s="243" t="s">
        <v>672</v>
      </c>
      <c r="D139" s="324"/>
      <c r="E139" s="305"/>
      <c r="F139" s="334"/>
      <c r="G139" s="304"/>
      <c r="H139" s="269"/>
      <c r="I139" s="326"/>
      <c r="J139" s="269"/>
      <c r="K139" s="265"/>
      <c r="L139" s="269"/>
      <c r="M139" s="265"/>
      <c r="N139" s="269"/>
      <c r="O139" s="295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</row>
    <row r="140" spans="1:25" s="242" customFormat="1" ht="16.5" customHeight="1">
      <c r="A140" s="288"/>
      <c r="B140" s="288"/>
      <c r="C140" s="243" t="s">
        <v>673</v>
      </c>
      <c r="D140" s="324" t="s">
        <v>74</v>
      </c>
      <c r="E140" s="301">
        <v>5000000</v>
      </c>
      <c r="F140" s="334">
        <v>1</v>
      </c>
      <c r="G140" s="306">
        <v>5000000</v>
      </c>
      <c r="H140" s="269"/>
      <c r="I140" s="326"/>
      <c r="J140" s="269"/>
      <c r="K140" s="265"/>
      <c r="L140" s="269"/>
      <c r="M140" s="265"/>
      <c r="N140" s="269" t="s">
        <v>346</v>
      </c>
      <c r="O140" s="306">
        <v>5000000</v>
      </c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</row>
    <row r="141" spans="1:25" s="242" customFormat="1" ht="16.5" customHeight="1">
      <c r="A141" s="288"/>
      <c r="B141" s="288"/>
      <c r="C141" s="243" t="s">
        <v>79</v>
      </c>
      <c r="D141" s="324" t="s">
        <v>76</v>
      </c>
      <c r="E141" s="301">
        <v>7000000</v>
      </c>
      <c r="F141" s="334">
        <v>1</v>
      </c>
      <c r="G141" s="306">
        <v>7000000</v>
      </c>
      <c r="H141" s="269"/>
      <c r="I141" s="326"/>
      <c r="J141" s="269"/>
      <c r="K141" s="265"/>
      <c r="L141" s="269"/>
      <c r="M141" s="265"/>
      <c r="N141" s="269" t="s">
        <v>346</v>
      </c>
      <c r="O141" s="265">
        <v>7000000</v>
      </c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</row>
    <row r="142" spans="1:25" s="242" customFormat="1" ht="16.5" customHeight="1">
      <c r="A142" s="288"/>
      <c r="B142" s="288"/>
      <c r="C142" s="243" t="s">
        <v>674</v>
      </c>
      <c r="D142" s="324" t="s">
        <v>74</v>
      </c>
      <c r="E142" s="301">
        <v>2000000</v>
      </c>
      <c r="F142" s="334">
        <v>1</v>
      </c>
      <c r="G142" s="306">
        <v>2000000</v>
      </c>
      <c r="H142" s="269" t="s">
        <v>346</v>
      </c>
      <c r="I142" s="326">
        <v>2000000</v>
      </c>
      <c r="J142" s="269"/>
      <c r="K142" s="265"/>
      <c r="L142" s="269"/>
      <c r="M142" s="265"/>
      <c r="N142" s="269"/>
      <c r="O142" s="295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</row>
    <row r="143" spans="1:25" s="242" customFormat="1" ht="16.5" customHeight="1">
      <c r="A143" s="288"/>
      <c r="B143" s="288"/>
      <c r="C143" s="243" t="s">
        <v>306</v>
      </c>
      <c r="D143" s="324" t="s">
        <v>76</v>
      </c>
      <c r="E143" s="301">
        <v>1500000</v>
      </c>
      <c r="F143" s="334">
        <v>20</v>
      </c>
      <c r="G143" s="306">
        <v>30000000</v>
      </c>
      <c r="H143" s="269"/>
      <c r="I143" s="326"/>
      <c r="J143" s="269"/>
      <c r="K143" s="265"/>
      <c r="L143" s="269"/>
      <c r="M143" s="265"/>
      <c r="N143" s="269" t="s">
        <v>132</v>
      </c>
      <c r="O143" s="306">
        <v>30000000</v>
      </c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</row>
    <row r="144" spans="1:25" s="242" customFormat="1" ht="16.5" customHeight="1">
      <c r="A144" s="288"/>
      <c r="B144" s="288"/>
      <c r="C144" s="243" t="s">
        <v>131</v>
      </c>
      <c r="D144" s="324" t="s">
        <v>76</v>
      </c>
      <c r="E144" s="301">
        <v>2500000</v>
      </c>
      <c r="F144" s="334">
        <v>20</v>
      </c>
      <c r="G144" s="306">
        <v>50000000</v>
      </c>
      <c r="H144" s="269"/>
      <c r="I144" s="326"/>
      <c r="J144" s="269"/>
      <c r="K144" s="265"/>
      <c r="L144" s="269" t="s">
        <v>132</v>
      </c>
      <c r="M144" s="265">
        <v>50000000</v>
      </c>
      <c r="N144" s="269"/>
      <c r="O144" s="265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</row>
    <row r="145" spans="1:25" s="242" customFormat="1" ht="16.5" customHeight="1">
      <c r="A145" s="288"/>
      <c r="B145" s="288"/>
      <c r="C145" s="243" t="s">
        <v>675</v>
      </c>
      <c r="D145" s="324"/>
      <c r="E145" s="305"/>
      <c r="F145" s="334"/>
      <c r="G145" s="304"/>
      <c r="H145" s="269"/>
      <c r="I145" s="326"/>
      <c r="J145" s="269"/>
      <c r="K145" s="265"/>
      <c r="L145" s="269"/>
      <c r="M145" s="265"/>
      <c r="N145" s="269"/>
      <c r="O145" s="295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</row>
    <row r="146" spans="1:25" s="242" customFormat="1" ht="16.5" customHeight="1">
      <c r="A146" s="288"/>
      <c r="B146" s="288"/>
      <c r="C146" s="243" t="s">
        <v>676</v>
      </c>
      <c r="D146" s="324" t="s">
        <v>74</v>
      </c>
      <c r="E146" s="301">
        <v>70000</v>
      </c>
      <c r="F146" s="334">
        <v>4</v>
      </c>
      <c r="G146" s="306">
        <v>280000</v>
      </c>
      <c r="H146" s="269" t="s">
        <v>346</v>
      </c>
      <c r="I146" s="326">
        <v>70000</v>
      </c>
      <c r="J146" s="269" t="s">
        <v>346</v>
      </c>
      <c r="K146" s="265">
        <v>70000</v>
      </c>
      <c r="L146" s="269" t="s">
        <v>346</v>
      </c>
      <c r="M146" s="265">
        <v>70000</v>
      </c>
      <c r="N146" s="269" t="s">
        <v>346</v>
      </c>
      <c r="O146" s="265">
        <v>70000</v>
      </c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</row>
    <row r="147" spans="1:25" s="242" customFormat="1" ht="16.5" customHeight="1">
      <c r="A147" s="288"/>
      <c r="B147" s="288"/>
      <c r="C147" s="243" t="s">
        <v>677</v>
      </c>
      <c r="D147" s="324" t="s">
        <v>76</v>
      </c>
      <c r="E147" s="301">
        <v>150000</v>
      </c>
      <c r="F147" s="334">
        <v>1</v>
      </c>
      <c r="G147" s="306">
        <v>150000</v>
      </c>
      <c r="H147" s="269"/>
      <c r="I147" s="326"/>
      <c r="J147" s="269" t="s">
        <v>346</v>
      </c>
      <c r="K147" s="265">
        <v>150000</v>
      </c>
      <c r="L147" s="269"/>
      <c r="M147" s="265"/>
      <c r="N147" s="269"/>
      <c r="O147" s="295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</row>
    <row r="148" spans="1:25" s="242" customFormat="1" ht="16.5" customHeight="1">
      <c r="A148" s="288"/>
      <c r="B148" s="288"/>
      <c r="C148" s="243" t="s">
        <v>678</v>
      </c>
      <c r="D148" s="324" t="s">
        <v>76</v>
      </c>
      <c r="E148" s="301">
        <v>1400000</v>
      </c>
      <c r="F148" s="334">
        <v>1</v>
      </c>
      <c r="G148" s="306">
        <v>1400000</v>
      </c>
      <c r="H148" s="269"/>
      <c r="I148" s="326"/>
      <c r="J148" s="269" t="s">
        <v>346</v>
      </c>
      <c r="K148" s="265">
        <v>1400000</v>
      </c>
      <c r="L148" s="269"/>
      <c r="M148" s="265"/>
      <c r="N148" s="269"/>
      <c r="O148" s="295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</row>
    <row r="149" spans="1:25" s="242" customFormat="1" ht="16.5" customHeight="1">
      <c r="A149" s="288"/>
      <c r="B149" s="288"/>
      <c r="C149" s="243" t="s">
        <v>679</v>
      </c>
      <c r="D149" s="324" t="s">
        <v>76</v>
      </c>
      <c r="E149" s="301">
        <v>200000</v>
      </c>
      <c r="F149" s="334">
        <v>1</v>
      </c>
      <c r="G149" s="306">
        <v>200000</v>
      </c>
      <c r="H149" s="269" t="s">
        <v>346</v>
      </c>
      <c r="I149" s="326">
        <v>200000</v>
      </c>
      <c r="J149" s="269"/>
      <c r="K149" s="265"/>
      <c r="L149" s="269"/>
      <c r="M149" s="265"/>
      <c r="N149" s="269"/>
      <c r="O149" s="295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</row>
    <row r="150" spans="1:25" s="242" customFormat="1" ht="16.5" customHeight="1">
      <c r="A150" s="288"/>
      <c r="B150" s="288"/>
      <c r="C150" s="243" t="s">
        <v>680</v>
      </c>
      <c r="D150" s="324" t="s">
        <v>76</v>
      </c>
      <c r="E150" s="301">
        <v>150000</v>
      </c>
      <c r="F150" s="334">
        <v>1</v>
      </c>
      <c r="G150" s="306">
        <v>150000</v>
      </c>
      <c r="H150" s="269"/>
      <c r="I150" s="326"/>
      <c r="J150" s="269" t="s">
        <v>346</v>
      </c>
      <c r="K150" s="306">
        <v>150000</v>
      </c>
      <c r="L150" s="269"/>
      <c r="M150" s="265"/>
      <c r="N150" s="269"/>
      <c r="O150" s="295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</row>
    <row r="151" spans="1:25" s="242" customFormat="1" ht="16.5" customHeight="1">
      <c r="A151" s="288"/>
      <c r="B151" s="288"/>
      <c r="C151" s="243" t="s">
        <v>80</v>
      </c>
      <c r="D151" s="324" t="s">
        <v>76</v>
      </c>
      <c r="E151" s="301">
        <v>600000</v>
      </c>
      <c r="F151" s="334">
        <v>1</v>
      </c>
      <c r="G151" s="306">
        <v>600000</v>
      </c>
      <c r="H151" s="269"/>
      <c r="I151" s="326"/>
      <c r="J151" s="269"/>
      <c r="K151" s="265"/>
      <c r="L151" s="269" t="s">
        <v>346</v>
      </c>
      <c r="M151" s="265">
        <v>600000</v>
      </c>
      <c r="N151" s="269"/>
      <c r="O151" s="295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</row>
    <row r="152" spans="1:25" s="242" customFormat="1" ht="16.5" customHeight="1">
      <c r="A152" s="288"/>
      <c r="B152" s="288"/>
      <c r="C152" s="243" t="s">
        <v>681</v>
      </c>
      <c r="D152" s="324"/>
      <c r="E152" s="305"/>
      <c r="F152" s="334"/>
      <c r="G152" s="304"/>
      <c r="H152" s="269"/>
      <c r="I152" s="326"/>
      <c r="J152" s="269"/>
      <c r="K152" s="265"/>
      <c r="L152" s="269"/>
      <c r="M152" s="265"/>
      <c r="N152" s="269"/>
      <c r="O152" s="295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</row>
    <row r="153" spans="1:25" s="242" customFormat="1" ht="16.5" customHeight="1">
      <c r="A153" s="288"/>
      <c r="B153" s="288"/>
      <c r="C153" s="243" t="s">
        <v>682</v>
      </c>
      <c r="D153" s="324" t="s">
        <v>76</v>
      </c>
      <c r="E153" s="301">
        <v>750000</v>
      </c>
      <c r="F153" s="334">
        <v>1</v>
      </c>
      <c r="G153" s="306">
        <v>750000</v>
      </c>
      <c r="H153" s="269"/>
      <c r="I153" s="326"/>
      <c r="J153" s="269"/>
      <c r="K153" s="265"/>
      <c r="L153" s="269"/>
      <c r="M153" s="265"/>
      <c r="N153" s="269" t="s">
        <v>346</v>
      </c>
      <c r="O153" s="306">
        <v>750000</v>
      </c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</row>
    <row r="154" spans="1:25" s="242" customFormat="1" ht="16.5" customHeight="1">
      <c r="A154" s="288"/>
      <c r="B154" s="288"/>
      <c r="C154" s="243" t="s">
        <v>683</v>
      </c>
      <c r="D154" s="324"/>
      <c r="E154" s="303"/>
      <c r="F154" s="334"/>
      <c r="G154" s="335"/>
      <c r="H154" s="269"/>
      <c r="I154" s="326"/>
      <c r="J154" s="269"/>
      <c r="K154" s="265"/>
      <c r="L154" s="269"/>
      <c r="M154" s="265"/>
      <c r="N154" s="269"/>
      <c r="O154" s="295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</row>
    <row r="155" spans="1:25" s="242" customFormat="1" ht="16.5" customHeight="1">
      <c r="A155" s="288"/>
      <c r="B155" s="288"/>
      <c r="C155" s="243" t="s">
        <v>684</v>
      </c>
      <c r="D155" s="324" t="s">
        <v>76</v>
      </c>
      <c r="E155" s="301">
        <v>5000</v>
      </c>
      <c r="F155" s="334">
        <v>10</v>
      </c>
      <c r="G155" s="335">
        <v>50000</v>
      </c>
      <c r="H155" s="269" t="s">
        <v>334</v>
      </c>
      <c r="I155" s="326">
        <v>50000</v>
      </c>
      <c r="J155" s="269"/>
      <c r="K155" s="265"/>
      <c r="L155" s="269"/>
      <c r="M155" s="265"/>
      <c r="N155" s="269"/>
      <c r="O155" s="295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</row>
    <row r="156" spans="1:25" s="242" customFormat="1" ht="16.5" customHeight="1">
      <c r="A156" s="288"/>
      <c r="B156" s="288"/>
      <c r="C156" s="243" t="s">
        <v>685</v>
      </c>
      <c r="D156" s="324" t="s">
        <v>76</v>
      </c>
      <c r="E156" s="301">
        <v>300000</v>
      </c>
      <c r="F156" s="334">
        <v>4</v>
      </c>
      <c r="G156" s="335">
        <v>1200000</v>
      </c>
      <c r="H156" s="269" t="s">
        <v>346</v>
      </c>
      <c r="I156" s="326">
        <v>300000</v>
      </c>
      <c r="J156" s="269" t="s">
        <v>346</v>
      </c>
      <c r="K156" s="265">
        <v>300000</v>
      </c>
      <c r="L156" s="269" t="s">
        <v>346</v>
      </c>
      <c r="M156" s="265">
        <v>300000</v>
      </c>
      <c r="N156" s="269" t="s">
        <v>346</v>
      </c>
      <c r="O156" s="265">
        <v>300000</v>
      </c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</row>
    <row r="157" spans="1:25" s="242" customFormat="1" ht="16.5" customHeight="1">
      <c r="A157" s="288"/>
      <c r="B157" s="288"/>
      <c r="C157" s="243" t="s">
        <v>686</v>
      </c>
      <c r="D157" s="324"/>
      <c r="E157" s="303"/>
      <c r="F157" s="336"/>
      <c r="G157" s="335"/>
      <c r="H157" s="269"/>
      <c r="I157" s="326"/>
      <c r="J157" s="269"/>
      <c r="K157" s="265"/>
      <c r="L157" s="269"/>
      <c r="M157" s="265"/>
      <c r="N157" s="269"/>
      <c r="O157" s="295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</row>
    <row r="158" spans="1:25" s="242" customFormat="1" ht="16.5" customHeight="1">
      <c r="A158" s="288"/>
      <c r="B158" s="288"/>
      <c r="C158" s="243" t="s">
        <v>687</v>
      </c>
      <c r="D158" s="324" t="s">
        <v>74</v>
      </c>
      <c r="E158" s="301">
        <v>2500000</v>
      </c>
      <c r="F158" s="334">
        <v>1</v>
      </c>
      <c r="G158" s="335">
        <v>2500000</v>
      </c>
      <c r="H158" s="269" t="s">
        <v>346</v>
      </c>
      <c r="I158" s="326">
        <v>2500000</v>
      </c>
      <c r="J158" s="269"/>
      <c r="K158" s="265"/>
      <c r="L158" s="269"/>
      <c r="M158" s="265"/>
      <c r="N158" s="269"/>
      <c r="O158" s="335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</row>
    <row r="159" spans="1:25" s="242" customFormat="1" ht="16.5" customHeight="1">
      <c r="A159" s="288"/>
      <c r="B159" s="288"/>
      <c r="C159" s="243" t="s">
        <v>688</v>
      </c>
      <c r="D159" s="324" t="s">
        <v>74</v>
      </c>
      <c r="E159" s="301">
        <v>700000</v>
      </c>
      <c r="F159" s="334">
        <v>1</v>
      </c>
      <c r="G159" s="335">
        <v>700000</v>
      </c>
      <c r="H159" s="269" t="s">
        <v>346</v>
      </c>
      <c r="I159" s="326">
        <v>700000</v>
      </c>
      <c r="J159" s="269"/>
      <c r="K159" s="265"/>
      <c r="L159" s="269"/>
      <c r="M159" s="265"/>
      <c r="N159" s="269"/>
      <c r="O159" s="335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</row>
    <row r="160" spans="1:25" s="242" customFormat="1" ht="16.5" customHeight="1">
      <c r="A160" s="288"/>
      <c r="B160" s="288"/>
      <c r="C160" s="243" t="s">
        <v>689</v>
      </c>
      <c r="D160" s="324" t="s">
        <v>81</v>
      </c>
      <c r="E160" s="301">
        <v>70000000</v>
      </c>
      <c r="F160" s="302">
        <v>1</v>
      </c>
      <c r="G160" s="327">
        <v>70000000</v>
      </c>
      <c r="H160" s="269"/>
      <c r="I160" s="326"/>
      <c r="J160" s="269"/>
      <c r="K160" s="265"/>
      <c r="L160" s="269" t="s">
        <v>346</v>
      </c>
      <c r="M160" s="265">
        <v>70000000</v>
      </c>
      <c r="N160" s="269"/>
      <c r="O160" s="327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</row>
    <row r="161" spans="1:25" s="242" customFormat="1" ht="16.5" customHeight="1">
      <c r="A161" s="288"/>
      <c r="B161" s="288"/>
      <c r="C161" s="243" t="s">
        <v>690</v>
      </c>
      <c r="D161" s="324" t="s">
        <v>81</v>
      </c>
      <c r="E161" s="301">
        <v>70000000</v>
      </c>
      <c r="F161" s="302">
        <v>1</v>
      </c>
      <c r="G161" s="327">
        <v>70000000</v>
      </c>
      <c r="H161" s="269"/>
      <c r="I161" s="326"/>
      <c r="J161" s="269"/>
      <c r="K161" s="265"/>
      <c r="L161" s="269"/>
      <c r="M161" s="265"/>
      <c r="N161" s="269" t="s">
        <v>346</v>
      </c>
      <c r="O161" s="327">
        <v>70000000</v>
      </c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</row>
    <row r="162" spans="1:25" s="242" customFormat="1" ht="16.5" customHeight="1">
      <c r="A162" s="288"/>
      <c r="B162" s="288"/>
      <c r="C162" s="243" t="s">
        <v>691</v>
      </c>
      <c r="D162" s="324" t="s">
        <v>81</v>
      </c>
      <c r="E162" s="301">
        <v>7000000</v>
      </c>
      <c r="F162" s="302">
        <v>2</v>
      </c>
      <c r="G162" s="327">
        <v>14000000</v>
      </c>
      <c r="H162" s="269"/>
      <c r="I162" s="326"/>
      <c r="J162" s="269" t="s">
        <v>330</v>
      </c>
      <c r="K162" s="265">
        <v>14000000</v>
      </c>
      <c r="L162" s="269"/>
      <c r="M162" s="265"/>
      <c r="N162" s="269"/>
      <c r="O162" s="295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</row>
    <row r="163" spans="1:25" s="242" customFormat="1" ht="16.5" customHeight="1">
      <c r="A163" s="288"/>
      <c r="B163" s="288"/>
      <c r="C163" s="243" t="s">
        <v>692</v>
      </c>
      <c r="D163" s="324"/>
      <c r="E163" s="303"/>
      <c r="F163" s="302"/>
      <c r="G163" s="327"/>
      <c r="H163" s="269"/>
      <c r="I163" s="326"/>
      <c r="J163" s="269"/>
      <c r="K163" s="265"/>
      <c r="L163" s="269"/>
      <c r="M163" s="265"/>
      <c r="N163" s="269"/>
      <c r="O163" s="295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</row>
    <row r="164" spans="1:25" s="242" customFormat="1" ht="16.5" customHeight="1">
      <c r="A164" s="288"/>
      <c r="B164" s="288"/>
      <c r="C164" s="243" t="s">
        <v>693</v>
      </c>
      <c r="D164" s="324" t="s">
        <v>81</v>
      </c>
      <c r="E164" s="301">
        <v>150000</v>
      </c>
      <c r="F164" s="302">
        <v>1</v>
      </c>
      <c r="G164" s="327">
        <v>300000</v>
      </c>
      <c r="H164" s="269" t="s">
        <v>346</v>
      </c>
      <c r="I164" s="326">
        <v>300000</v>
      </c>
      <c r="J164" s="269"/>
      <c r="K164" s="265"/>
      <c r="L164" s="269"/>
      <c r="M164" s="265"/>
      <c r="N164" s="269"/>
      <c r="O164" s="295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</row>
    <row r="165" spans="1:25" s="242" customFormat="1" ht="16.5" customHeight="1">
      <c r="A165" s="288"/>
      <c r="B165" s="288"/>
      <c r="C165" s="243" t="s">
        <v>694</v>
      </c>
      <c r="D165" s="324" t="s">
        <v>81</v>
      </c>
      <c r="E165" s="301">
        <v>200000</v>
      </c>
      <c r="F165" s="302">
        <v>1</v>
      </c>
      <c r="G165" s="327">
        <v>300000</v>
      </c>
      <c r="H165" s="269" t="s">
        <v>346</v>
      </c>
      <c r="I165" s="326">
        <v>300000</v>
      </c>
      <c r="J165" s="269"/>
      <c r="K165" s="265"/>
      <c r="L165" s="269"/>
      <c r="M165" s="265"/>
      <c r="N165" s="269"/>
      <c r="O165" s="295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</row>
    <row r="166" spans="1:25" s="242" customFormat="1" ht="16.5" customHeight="1">
      <c r="A166" s="288"/>
      <c r="B166" s="288"/>
      <c r="C166" s="243" t="s">
        <v>695</v>
      </c>
      <c r="D166" s="324" t="s">
        <v>76</v>
      </c>
      <c r="E166" s="301">
        <v>1200000</v>
      </c>
      <c r="F166" s="302">
        <v>1</v>
      </c>
      <c r="G166" s="327">
        <v>1200000</v>
      </c>
      <c r="H166" s="269" t="s">
        <v>346</v>
      </c>
      <c r="I166" s="326">
        <v>1200000</v>
      </c>
      <c r="J166" s="269"/>
      <c r="K166" s="265"/>
      <c r="L166" s="269"/>
      <c r="M166" s="265"/>
      <c r="N166" s="269"/>
      <c r="O166" s="295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</row>
    <row r="167" spans="1:25" s="242" customFormat="1" ht="16.5" customHeight="1">
      <c r="A167" s="288"/>
      <c r="B167" s="288"/>
      <c r="C167" s="243" t="s">
        <v>696</v>
      </c>
      <c r="D167" s="324" t="s">
        <v>81</v>
      </c>
      <c r="E167" s="301">
        <v>200000</v>
      </c>
      <c r="F167" s="302">
        <v>1</v>
      </c>
      <c r="G167" s="327">
        <v>300000</v>
      </c>
      <c r="H167" s="269" t="s">
        <v>346</v>
      </c>
      <c r="I167" s="326">
        <v>300000</v>
      </c>
      <c r="J167" s="269"/>
      <c r="K167" s="265"/>
      <c r="L167" s="269"/>
      <c r="M167" s="265"/>
      <c r="N167" s="269"/>
      <c r="O167" s="295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</row>
    <row r="168" spans="1:25" s="242" customFormat="1" ht="16.5" customHeight="1">
      <c r="A168" s="288"/>
      <c r="B168" s="288"/>
      <c r="C168" s="243" t="s">
        <v>697</v>
      </c>
      <c r="D168" s="324" t="s">
        <v>81</v>
      </c>
      <c r="E168" s="301">
        <v>200000</v>
      </c>
      <c r="F168" s="302">
        <v>1</v>
      </c>
      <c r="G168" s="327">
        <v>300000</v>
      </c>
      <c r="H168" s="269" t="s">
        <v>346</v>
      </c>
      <c r="I168" s="326">
        <v>300000</v>
      </c>
      <c r="J168" s="269"/>
      <c r="K168" s="265"/>
      <c r="L168" s="269"/>
      <c r="M168" s="265"/>
      <c r="N168" s="269"/>
      <c r="O168" s="295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</row>
    <row r="169" spans="1:25" s="242" customFormat="1" ht="16.5" customHeight="1">
      <c r="A169" s="288"/>
      <c r="B169" s="288"/>
      <c r="C169" s="243" t="s">
        <v>698</v>
      </c>
      <c r="D169" s="324" t="s">
        <v>81</v>
      </c>
      <c r="E169" s="301">
        <v>200000</v>
      </c>
      <c r="F169" s="302">
        <v>1</v>
      </c>
      <c r="G169" s="327">
        <v>300000</v>
      </c>
      <c r="H169" s="269" t="s">
        <v>346</v>
      </c>
      <c r="I169" s="326">
        <v>300000</v>
      </c>
      <c r="J169" s="269"/>
      <c r="K169" s="265"/>
      <c r="L169" s="269"/>
      <c r="M169" s="265"/>
      <c r="N169" s="269"/>
      <c r="O169" s="295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</row>
    <row r="170" spans="1:25" s="242" customFormat="1" ht="16.5" customHeight="1">
      <c r="A170" s="288"/>
      <c r="B170" s="288"/>
      <c r="C170" s="243" t="s">
        <v>699</v>
      </c>
      <c r="D170" s="324" t="s">
        <v>81</v>
      </c>
      <c r="E170" s="301">
        <v>500000</v>
      </c>
      <c r="F170" s="302">
        <v>1</v>
      </c>
      <c r="G170" s="327">
        <v>300000</v>
      </c>
      <c r="H170" s="269" t="s">
        <v>346</v>
      </c>
      <c r="I170" s="326">
        <v>300000</v>
      </c>
      <c r="J170" s="269"/>
      <c r="K170" s="265"/>
      <c r="L170" s="269"/>
      <c r="M170" s="265"/>
      <c r="N170" s="269"/>
      <c r="O170" s="295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</row>
    <row r="171" spans="1:25" s="242" customFormat="1" ht="16.5" customHeight="1">
      <c r="A171" s="288"/>
      <c r="B171" s="288"/>
      <c r="C171" s="243" t="s">
        <v>700</v>
      </c>
      <c r="D171" s="324"/>
      <c r="E171" s="303"/>
      <c r="F171" s="302"/>
      <c r="G171" s="327"/>
      <c r="H171" s="269"/>
      <c r="I171" s="326"/>
      <c r="J171" s="269"/>
      <c r="K171" s="265"/>
      <c r="L171" s="269"/>
      <c r="M171" s="265"/>
      <c r="N171" s="269"/>
      <c r="O171" s="295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</row>
    <row r="172" spans="1:25" s="242" customFormat="1" ht="16.5" customHeight="1">
      <c r="A172" s="288"/>
      <c r="B172" s="288"/>
      <c r="C172" s="243" t="s">
        <v>106</v>
      </c>
      <c r="D172" s="324"/>
      <c r="E172" s="303"/>
      <c r="F172" s="302"/>
      <c r="G172" s="327"/>
      <c r="H172" s="269"/>
      <c r="I172" s="326"/>
      <c r="J172" s="269"/>
      <c r="K172" s="265"/>
      <c r="L172" s="269"/>
      <c r="M172" s="265"/>
      <c r="N172" s="269"/>
      <c r="O172" s="295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</row>
    <row r="173" spans="1:25" s="242" customFormat="1" ht="16.5" customHeight="1">
      <c r="A173" s="288"/>
      <c r="B173" s="288"/>
      <c r="C173" s="243" t="s">
        <v>184</v>
      </c>
      <c r="D173" s="324"/>
      <c r="E173" s="303"/>
      <c r="F173" s="302"/>
      <c r="G173" s="327"/>
      <c r="H173" s="269"/>
      <c r="I173" s="326"/>
      <c r="J173" s="269"/>
      <c r="K173" s="265"/>
      <c r="L173" s="269"/>
      <c r="M173" s="265"/>
      <c r="N173" s="269"/>
      <c r="O173" s="295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</row>
    <row r="174" spans="1:25" s="242" customFormat="1" ht="16.5" customHeight="1">
      <c r="A174" s="288"/>
      <c r="B174" s="288"/>
      <c r="C174" s="243" t="s">
        <v>701</v>
      </c>
      <c r="D174" s="324" t="s">
        <v>74</v>
      </c>
      <c r="E174" s="301">
        <v>50000</v>
      </c>
      <c r="F174" s="302">
        <v>10</v>
      </c>
      <c r="G174" s="327">
        <v>500000</v>
      </c>
      <c r="H174" s="269" t="s">
        <v>334</v>
      </c>
      <c r="I174" s="326">
        <v>500000</v>
      </c>
      <c r="J174" s="269"/>
      <c r="K174" s="265"/>
      <c r="L174" s="269"/>
      <c r="M174" s="265"/>
      <c r="N174" s="269"/>
      <c r="O174" s="295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</row>
    <row r="175" spans="1:25" s="242" customFormat="1" ht="16.5" customHeight="1">
      <c r="A175" s="288"/>
      <c r="B175" s="288"/>
      <c r="C175" s="243" t="s">
        <v>702</v>
      </c>
      <c r="D175" s="324" t="s">
        <v>81</v>
      </c>
      <c r="E175" s="301">
        <v>200000</v>
      </c>
      <c r="F175" s="302">
        <v>1</v>
      </c>
      <c r="G175" s="327">
        <v>200000</v>
      </c>
      <c r="H175" s="269" t="s">
        <v>346</v>
      </c>
      <c r="I175" s="326">
        <v>200000</v>
      </c>
      <c r="J175" s="269"/>
      <c r="K175" s="265"/>
      <c r="L175" s="269"/>
      <c r="M175" s="265"/>
      <c r="N175" s="269"/>
      <c r="O175" s="295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</row>
    <row r="176" spans="1:25" s="242" customFormat="1" ht="16.5" customHeight="1">
      <c r="A176" s="288"/>
      <c r="B176" s="288"/>
      <c r="C176" s="243" t="s">
        <v>703</v>
      </c>
      <c r="D176" s="324" t="s">
        <v>81</v>
      </c>
      <c r="E176" s="301">
        <v>2000000</v>
      </c>
      <c r="F176" s="302">
        <v>1</v>
      </c>
      <c r="G176" s="327">
        <v>2000000</v>
      </c>
      <c r="H176" s="269"/>
      <c r="I176" s="326"/>
      <c r="J176" s="269" t="s">
        <v>346</v>
      </c>
      <c r="K176" s="265">
        <v>2000000</v>
      </c>
      <c r="L176" s="269"/>
      <c r="M176" s="265"/>
      <c r="N176" s="269"/>
      <c r="O176" s="295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</row>
    <row r="177" spans="1:25" s="242" customFormat="1" ht="16.5" customHeight="1">
      <c r="A177" s="288"/>
      <c r="B177" s="288"/>
      <c r="C177" s="243" t="s">
        <v>704</v>
      </c>
      <c r="D177" s="324" t="s">
        <v>82</v>
      </c>
      <c r="E177" s="301">
        <v>150000</v>
      </c>
      <c r="F177" s="302">
        <v>1</v>
      </c>
      <c r="G177" s="327">
        <v>150000</v>
      </c>
      <c r="H177" s="269" t="s">
        <v>346</v>
      </c>
      <c r="I177" s="326">
        <v>150000</v>
      </c>
      <c r="J177" s="269"/>
      <c r="K177" s="265"/>
      <c r="L177" s="269"/>
      <c r="M177" s="265"/>
      <c r="N177" s="269"/>
      <c r="O177" s="295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</row>
    <row r="178" spans="1:25" s="242" customFormat="1" ht="16.5" customHeight="1">
      <c r="A178" s="288"/>
      <c r="B178" s="288"/>
      <c r="C178" s="243" t="s">
        <v>705</v>
      </c>
      <c r="D178" s="324" t="s">
        <v>83</v>
      </c>
      <c r="E178" s="301">
        <v>300000</v>
      </c>
      <c r="F178" s="302">
        <v>30</v>
      </c>
      <c r="G178" s="327">
        <v>9000000</v>
      </c>
      <c r="H178" s="269" t="s">
        <v>84</v>
      </c>
      <c r="I178" s="326">
        <v>9000000</v>
      </c>
      <c r="J178" s="269"/>
      <c r="K178" s="265"/>
      <c r="L178" s="269"/>
      <c r="M178" s="265"/>
      <c r="N178" s="269"/>
      <c r="O178" s="295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</row>
    <row r="179" spans="1:25" s="242" customFormat="1" ht="16.5" customHeight="1">
      <c r="A179" s="288"/>
      <c r="B179" s="288"/>
      <c r="C179" s="243" t="s">
        <v>706</v>
      </c>
      <c r="D179" s="324"/>
      <c r="E179" s="303"/>
      <c r="F179" s="302"/>
      <c r="G179" s="327"/>
      <c r="H179" s="269"/>
      <c r="I179" s="326"/>
      <c r="J179" s="269"/>
      <c r="K179" s="265"/>
      <c r="L179" s="269"/>
      <c r="M179" s="265"/>
      <c r="N179" s="269"/>
      <c r="O179" s="295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</row>
    <row r="180" spans="1:25" s="242" customFormat="1" ht="16.5" customHeight="1">
      <c r="A180" s="288"/>
      <c r="B180" s="288"/>
      <c r="C180" s="243" t="s">
        <v>707</v>
      </c>
      <c r="D180" s="324" t="s">
        <v>74</v>
      </c>
      <c r="E180" s="301">
        <v>700000</v>
      </c>
      <c r="F180" s="302">
        <v>1</v>
      </c>
      <c r="G180" s="327">
        <v>700000</v>
      </c>
      <c r="H180" s="269"/>
      <c r="I180" s="326"/>
      <c r="J180" s="269" t="s">
        <v>346</v>
      </c>
      <c r="K180" s="265">
        <v>700000</v>
      </c>
      <c r="L180" s="269"/>
      <c r="M180" s="265"/>
      <c r="N180" s="269"/>
      <c r="O180" s="295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</row>
    <row r="181" spans="1:25" s="242" customFormat="1" ht="16.5" customHeight="1">
      <c r="A181" s="288"/>
      <c r="B181" s="288"/>
      <c r="C181" s="243" t="s">
        <v>708</v>
      </c>
      <c r="D181" s="324" t="s">
        <v>74</v>
      </c>
      <c r="E181" s="301">
        <v>250000</v>
      </c>
      <c r="F181" s="302">
        <v>4</v>
      </c>
      <c r="G181" s="327">
        <v>1000000</v>
      </c>
      <c r="H181" s="269" t="s">
        <v>346</v>
      </c>
      <c r="I181" s="326">
        <v>250000</v>
      </c>
      <c r="J181" s="269" t="s">
        <v>346</v>
      </c>
      <c r="K181" s="265">
        <v>250000</v>
      </c>
      <c r="L181" s="269" t="s">
        <v>346</v>
      </c>
      <c r="M181" s="265">
        <v>250000</v>
      </c>
      <c r="N181" s="269" t="s">
        <v>346</v>
      </c>
      <c r="O181" s="265">
        <v>250000</v>
      </c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</row>
    <row r="182" spans="1:25" s="242" customFormat="1" ht="16.5" customHeight="1">
      <c r="A182" s="288"/>
      <c r="B182" s="288"/>
      <c r="C182" s="243" t="s">
        <v>709</v>
      </c>
      <c r="D182" s="324" t="s">
        <v>74</v>
      </c>
      <c r="E182" s="301">
        <v>250000</v>
      </c>
      <c r="F182" s="302">
        <v>1</v>
      </c>
      <c r="G182" s="327">
        <v>250000</v>
      </c>
      <c r="H182" s="269" t="s">
        <v>346</v>
      </c>
      <c r="I182" s="326">
        <v>250000</v>
      </c>
      <c r="J182" s="269"/>
      <c r="K182" s="265"/>
      <c r="L182" s="269"/>
      <c r="M182" s="265"/>
      <c r="N182" s="269"/>
      <c r="O182" s="295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</row>
    <row r="183" spans="1:25" s="242" customFormat="1" ht="16.5" customHeight="1">
      <c r="A183" s="288"/>
      <c r="B183" s="288"/>
      <c r="C183" s="243" t="s">
        <v>710</v>
      </c>
      <c r="D183" s="324" t="s">
        <v>74</v>
      </c>
      <c r="E183" s="301">
        <v>50000</v>
      </c>
      <c r="F183" s="302">
        <v>10</v>
      </c>
      <c r="G183" s="327">
        <v>500000</v>
      </c>
      <c r="H183" s="269"/>
      <c r="I183" s="326"/>
      <c r="J183" s="269" t="s">
        <v>334</v>
      </c>
      <c r="K183" s="265">
        <v>500000</v>
      </c>
      <c r="L183" s="269"/>
      <c r="M183" s="265"/>
      <c r="N183" s="269"/>
      <c r="O183" s="295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</row>
    <row r="184" spans="1:25" s="359" customFormat="1" ht="16.5" customHeight="1">
      <c r="A184" s="354"/>
      <c r="B184" s="354"/>
      <c r="C184" s="606" t="s">
        <v>501</v>
      </c>
      <c r="D184" s="607"/>
      <c r="E184" s="608"/>
      <c r="F184" s="355"/>
      <c r="G184" s="356">
        <f>SUM(G54:G183)</f>
        <v>312683000</v>
      </c>
      <c r="H184" s="355"/>
      <c r="I184" s="363">
        <f>SUM(I54:I183)</f>
        <v>30960000</v>
      </c>
      <c r="J184" s="357"/>
      <c r="K184" s="356">
        <f>SUM(K54:K183)</f>
        <v>30465000</v>
      </c>
      <c r="L184" s="357"/>
      <c r="M184" s="356">
        <f>SUM(M54:M183)</f>
        <v>132793000</v>
      </c>
      <c r="N184" s="357"/>
      <c r="O184" s="358">
        <f>SUM(O53:O183)</f>
        <v>118465000</v>
      </c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</row>
    <row r="185" spans="1:25" s="275" customFormat="1" ht="16.5" customHeight="1">
      <c r="A185" s="270"/>
      <c r="B185" s="270"/>
      <c r="C185" s="618" t="s">
        <v>67</v>
      </c>
      <c r="D185" s="619"/>
      <c r="E185" s="620"/>
      <c r="F185" s="279"/>
      <c r="G185" s="280"/>
      <c r="H185" s="279"/>
      <c r="I185" s="280"/>
      <c r="J185" s="279"/>
      <c r="K185" s="280"/>
      <c r="L185" s="279"/>
      <c r="M185" s="280"/>
      <c r="N185" s="279"/>
      <c r="O185" s="281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</row>
    <row r="186" spans="1:25" s="275" customFormat="1" ht="16.5" customHeight="1">
      <c r="A186" s="270"/>
      <c r="B186" s="270"/>
      <c r="C186" s="243" t="s">
        <v>711</v>
      </c>
      <c r="D186" s="285"/>
      <c r="E186" s="271"/>
      <c r="F186" s="282"/>
      <c r="G186" s="271"/>
      <c r="H186" s="284"/>
      <c r="I186" s="273">
        <f>+H186*$E186</f>
        <v>0</v>
      </c>
      <c r="J186" s="284"/>
      <c r="K186" s="273">
        <f>+J186*$E186</f>
        <v>0</v>
      </c>
      <c r="L186" s="284"/>
      <c r="M186" s="273">
        <f>+L186*$E186</f>
        <v>0</v>
      </c>
      <c r="N186" s="284"/>
      <c r="O186" s="273">
        <f>+N186*$E186</f>
        <v>0</v>
      </c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</row>
    <row r="187" spans="1:25" s="275" customFormat="1" ht="16.5" customHeight="1">
      <c r="A187" s="270"/>
      <c r="B187" s="270"/>
      <c r="C187" s="243" t="s">
        <v>712</v>
      </c>
      <c r="D187" s="286" t="s">
        <v>115</v>
      </c>
      <c r="E187" s="271">
        <v>25000</v>
      </c>
      <c r="F187" s="282">
        <v>4</v>
      </c>
      <c r="G187" s="271">
        <v>100000</v>
      </c>
      <c r="H187" s="272" t="s">
        <v>346</v>
      </c>
      <c r="I187" s="273">
        <f>+H187*$E187</f>
        <v>25000</v>
      </c>
      <c r="J187" s="272" t="s">
        <v>346</v>
      </c>
      <c r="K187" s="273">
        <f>+J187*$E187</f>
        <v>25000</v>
      </c>
      <c r="L187" s="272" t="s">
        <v>346</v>
      </c>
      <c r="M187" s="273">
        <f>+L187*$E187</f>
        <v>25000</v>
      </c>
      <c r="N187" s="272" t="s">
        <v>346</v>
      </c>
      <c r="O187" s="273">
        <f>+N187*$E187</f>
        <v>25000</v>
      </c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</row>
    <row r="188" spans="1:25" s="275" customFormat="1" ht="16.5" customHeight="1">
      <c r="A188" s="270"/>
      <c r="B188" s="270"/>
      <c r="C188" s="243" t="s">
        <v>185</v>
      </c>
      <c r="D188" s="283"/>
      <c r="E188" s="287"/>
      <c r="F188" s="282"/>
      <c r="G188" s="271"/>
      <c r="H188" s="272"/>
      <c r="I188" s="273"/>
      <c r="J188" s="272"/>
      <c r="K188" s="273"/>
      <c r="L188" s="272"/>
      <c r="M188" s="273"/>
      <c r="N188" s="272"/>
      <c r="O188" s="274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</row>
    <row r="189" spans="1:25" s="275" customFormat="1" ht="16.5" customHeight="1">
      <c r="A189" s="270"/>
      <c r="B189" s="270"/>
      <c r="C189" s="243" t="s">
        <v>713</v>
      </c>
      <c r="D189" s="276"/>
      <c r="E189" s="277"/>
      <c r="F189" s="278"/>
      <c r="G189" s="271"/>
      <c r="H189" s="272"/>
      <c r="I189" s="273"/>
      <c r="J189" s="272"/>
      <c r="K189" s="273"/>
      <c r="L189" s="272"/>
      <c r="M189" s="273"/>
      <c r="N189" s="272"/>
      <c r="O189" s="274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</row>
    <row r="190" spans="1:25" s="275" customFormat="1" ht="16.5" customHeight="1">
      <c r="A190" s="270"/>
      <c r="B190" s="270"/>
      <c r="C190" s="243" t="s">
        <v>558</v>
      </c>
      <c r="D190" s="276"/>
      <c r="E190" s="277"/>
      <c r="F190" s="278"/>
      <c r="G190" s="271"/>
      <c r="H190" s="272"/>
      <c r="I190" s="273"/>
      <c r="J190" s="272"/>
      <c r="K190" s="273"/>
      <c r="L190" s="272"/>
      <c r="M190" s="273"/>
      <c r="N190" s="272"/>
      <c r="O190" s="274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</row>
    <row r="191" spans="1:25" s="275" customFormat="1" ht="16.5" customHeight="1">
      <c r="A191" s="270"/>
      <c r="B191" s="270"/>
      <c r="C191" s="243" t="s">
        <v>714</v>
      </c>
      <c r="D191" s="276" t="s">
        <v>115</v>
      </c>
      <c r="E191" s="271">
        <v>600000</v>
      </c>
      <c r="F191" s="278">
        <v>4</v>
      </c>
      <c r="G191" s="271">
        <v>2400000</v>
      </c>
      <c r="H191" s="272" t="s">
        <v>346</v>
      </c>
      <c r="I191" s="273">
        <v>600000</v>
      </c>
      <c r="J191" s="272" t="s">
        <v>346</v>
      </c>
      <c r="K191" s="273">
        <v>600000</v>
      </c>
      <c r="L191" s="272" t="s">
        <v>346</v>
      </c>
      <c r="M191" s="273">
        <v>600000</v>
      </c>
      <c r="N191" s="272" t="s">
        <v>346</v>
      </c>
      <c r="O191" s="273">
        <v>600000</v>
      </c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</row>
    <row r="192" spans="1:25" s="275" customFormat="1" ht="16.5" customHeight="1">
      <c r="A192" s="270"/>
      <c r="B192" s="270"/>
      <c r="C192" s="243" t="s">
        <v>559</v>
      </c>
      <c r="D192" s="276"/>
      <c r="E192" s="277"/>
      <c r="F192" s="278"/>
      <c r="G192" s="271"/>
      <c r="H192" s="272"/>
      <c r="I192" s="273"/>
      <c r="J192" s="272"/>
      <c r="K192" s="273"/>
      <c r="L192" s="272"/>
      <c r="M192" s="273"/>
      <c r="N192" s="272"/>
      <c r="O192" s="274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</row>
    <row r="193" spans="1:25" s="275" customFormat="1" ht="16.5" customHeight="1">
      <c r="A193" s="270"/>
      <c r="B193" s="270"/>
      <c r="C193" s="243" t="s">
        <v>715</v>
      </c>
      <c r="D193" s="276"/>
      <c r="E193" s="277"/>
      <c r="F193" s="278"/>
      <c r="G193" s="271"/>
      <c r="H193" s="272"/>
      <c r="I193" s="273"/>
      <c r="J193" s="272"/>
      <c r="K193" s="273"/>
      <c r="L193" s="272"/>
      <c r="M193" s="273"/>
      <c r="N193" s="272"/>
      <c r="O193" s="274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</row>
    <row r="194" spans="1:25" s="370" customFormat="1" ht="16.5" customHeight="1">
      <c r="A194" s="364"/>
      <c r="B194" s="364"/>
      <c r="C194" s="609" t="s">
        <v>716</v>
      </c>
      <c r="D194" s="610"/>
      <c r="E194" s="611"/>
      <c r="F194" s="365"/>
      <c r="G194" s="366">
        <f>SUM(G186:G191)</f>
        <v>2500000</v>
      </c>
      <c r="H194" s="367"/>
      <c r="I194" s="366">
        <f>SUM(I186:I191)</f>
        <v>625000</v>
      </c>
      <c r="J194" s="368"/>
      <c r="K194" s="366">
        <f>SUM(K186:K191)</f>
        <v>625000</v>
      </c>
      <c r="L194" s="368"/>
      <c r="M194" s="366">
        <f>SUM(M186:M191)</f>
        <v>625000</v>
      </c>
      <c r="N194" s="368"/>
      <c r="O194" s="369">
        <f>SUM(O186:O191)</f>
        <v>625000</v>
      </c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</row>
    <row r="195" spans="1:25" s="390" customFormat="1" ht="16.5" customHeight="1">
      <c r="A195" s="385"/>
      <c r="B195" s="385"/>
      <c r="C195" s="618" t="s">
        <v>186</v>
      </c>
      <c r="D195" s="621"/>
      <c r="E195" s="622"/>
      <c r="F195" s="386"/>
      <c r="G195" s="387"/>
      <c r="H195" s="388"/>
      <c r="I195" s="387"/>
      <c r="J195" s="388"/>
      <c r="K195" s="387"/>
      <c r="L195" s="388"/>
      <c r="M195" s="387"/>
      <c r="N195" s="388"/>
      <c r="O195" s="389"/>
      <c r="P195" s="385"/>
      <c r="Q195" s="385"/>
      <c r="R195" s="385"/>
      <c r="S195" s="385"/>
      <c r="T195" s="385"/>
      <c r="U195" s="385"/>
      <c r="V195" s="385"/>
      <c r="W195" s="385"/>
      <c r="X195" s="385"/>
      <c r="Y195" s="385"/>
    </row>
    <row r="196" spans="1:25" s="242" customFormat="1" ht="16.5" customHeight="1">
      <c r="A196" s="288"/>
      <c r="B196" s="288"/>
      <c r="C196" s="243" t="s">
        <v>717</v>
      </c>
      <c r="D196" s="293"/>
      <c r="E196" s="294"/>
      <c r="F196" s="262"/>
      <c r="G196" s="268"/>
      <c r="H196" s="269"/>
      <c r="I196" s="265"/>
      <c r="J196" s="269"/>
      <c r="K196" s="265"/>
      <c r="L196" s="269"/>
      <c r="M196" s="265"/>
      <c r="N196" s="269"/>
      <c r="O196" s="295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</row>
    <row r="197" spans="1:25" s="242" customFormat="1" ht="16.5" customHeight="1">
      <c r="A197" s="288"/>
      <c r="B197" s="288"/>
      <c r="C197" s="243" t="s">
        <v>53</v>
      </c>
      <c r="D197" s="296"/>
      <c r="E197" s="297"/>
      <c r="F197" s="262"/>
      <c r="G197" s="268"/>
      <c r="H197" s="269"/>
      <c r="I197" s="265"/>
      <c r="J197" s="269"/>
      <c r="K197" s="265"/>
      <c r="L197" s="269"/>
      <c r="M197" s="265"/>
      <c r="N197" s="269"/>
      <c r="O197" s="295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</row>
    <row r="198" spans="1:25" s="242" customFormat="1" ht="16.5" customHeight="1">
      <c r="A198" s="288"/>
      <c r="B198" s="288"/>
      <c r="C198" s="243" t="s">
        <v>718</v>
      </c>
      <c r="D198" s="298" t="s">
        <v>115</v>
      </c>
      <c r="E198" s="299">
        <v>400000</v>
      </c>
      <c r="F198" s="262">
        <v>4</v>
      </c>
      <c r="G198" s="263">
        <v>1600000</v>
      </c>
      <c r="H198" s="269" t="s">
        <v>346</v>
      </c>
      <c r="I198" s="265">
        <v>400000</v>
      </c>
      <c r="J198" s="269" t="s">
        <v>346</v>
      </c>
      <c r="K198" s="265">
        <v>400000</v>
      </c>
      <c r="L198" s="269" t="s">
        <v>346</v>
      </c>
      <c r="M198" s="265">
        <v>400000</v>
      </c>
      <c r="N198" s="269" t="s">
        <v>346</v>
      </c>
      <c r="O198" s="265">
        <v>400000</v>
      </c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</row>
    <row r="199" spans="1:25" s="242" customFormat="1" ht="16.5" customHeight="1">
      <c r="A199" s="288"/>
      <c r="B199" s="288"/>
      <c r="C199" s="243" t="s">
        <v>85</v>
      </c>
      <c r="D199" s="300"/>
      <c r="E199" s="301"/>
      <c r="F199" s="302"/>
      <c r="G199" s="263"/>
      <c r="H199" s="269"/>
      <c r="I199" s="265"/>
      <c r="J199" s="269"/>
      <c r="K199" s="265"/>
      <c r="L199" s="269"/>
      <c r="M199" s="265"/>
      <c r="N199" s="269"/>
      <c r="O199" s="265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</row>
    <row r="200" spans="1:25" s="242" customFormat="1" ht="16.5" customHeight="1">
      <c r="A200" s="288"/>
      <c r="B200" s="288"/>
      <c r="C200" s="243" t="s">
        <v>719</v>
      </c>
      <c r="D200" s="300"/>
      <c r="E200" s="303"/>
      <c r="F200" s="302"/>
      <c r="G200" s="263"/>
      <c r="H200" s="269"/>
      <c r="I200" s="265"/>
      <c r="J200" s="269"/>
      <c r="K200" s="265"/>
      <c r="L200" s="269"/>
      <c r="M200" s="265"/>
      <c r="N200" s="269"/>
      <c r="O200" s="265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</row>
    <row r="201" spans="1:25" s="242" customFormat="1" ht="16.5" customHeight="1">
      <c r="A201" s="288"/>
      <c r="B201" s="288"/>
      <c r="C201" s="243" t="s">
        <v>560</v>
      </c>
      <c r="D201" s="300" t="s">
        <v>115</v>
      </c>
      <c r="E201" s="301">
        <v>400000</v>
      </c>
      <c r="F201" s="302">
        <v>4</v>
      </c>
      <c r="G201" s="263">
        <v>1600000</v>
      </c>
      <c r="H201" s="269" t="s">
        <v>346</v>
      </c>
      <c r="I201" s="265">
        <v>400000</v>
      </c>
      <c r="J201" s="269" t="s">
        <v>346</v>
      </c>
      <c r="K201" s="265">
        <v>400000</v>
      </c>
      <c r="L201" s="269" t="s">
        <v>346</v>
      </c>
      <c r="M201" s="265">
        <v>400000</v>
      </c>
      <c r="N201" s="269" t="s">
        <v>346</v>
      </c>
      <c r="O201" s="265">
        <v>400000</v>
      </c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</row>
    <row r="202" spans="1:25" s="242" customFormat="1" ht="16.5" customHeight="1">
      <c r="A202" s="288"/>
      <c r="B202" s="288"/>
      <c r="C202" s="243" t="s">
        <v>561</v>
      </c>
      <c r="D202" s="300"/>
      <c r="E202" s="303"/>
      <c r="F202" s="304"/>
      <c r="G202" s="263"/>
      <c r="H202" s="269"/>
      <c r="I202" s="265"/>
      <c r="J202" s="269"/>
      <c r="K202" s="265"/>
      <c r="L202" s="269"/>
      <c r="M202" s="265"/>
      <c r="N202" s="269"/>
      <c r="O202" s="265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</row>
    <row r="203" spans="1:25" s="242" customFormat="1" ht="16.5" customHeight="1">
      <c r="A203" s="288"/>
      <c r="B203" s="288"/>
      <c r="C203" s="243" t="s">
        <v>187</v>
      </c>
      <c r="D203" s="300"/>
      <c r="E203" s="301"/>
      <c r="F203" s="304"/>
      <c r="G203" s="263"/>
      <c r="H203" s="269"/>
      <c r="I203" s="301"/>
      <c r="J203" s="269"/>
      <c r="K203" s="301"/>
      <c r="L203" s="269"/>
      <c r="M203" s="301"/>
      <c r="N203" s="269"/>
      <c r="O203" s="301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</row>
    <row r="204" spans="1:25" s="242" customFormat="1" ht="16.5" customHeight="1">
      <c r="A204" s="288"/>
      <c r="B204" s="288"/>
      <c r="C204" s="243" t="s">
        <v>188</v>
      </c>
      <c r="D204" s="300"/>
      <c r="E204" s="301"/>
      <c r="F204" s="304"/>
      <c r="G204" s="263"/>
      <c r="H204" s="269"/>
      <c r="I204" s="301"/>
      <c r="J204" s="269"/>
      <c r="K204" s="301"/>
      <c r="L204" s="269"/>
      <c r="M204" s="301"/>
      <c r="N204" s="269"/>
      <c r="O204" s="301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</row>
    <row r="205" spans="1:25" s="242" customFormat="1" ht="16.5" customHeight="1">
      <c r="A205" s="288"/>
      <c r="B205" s="288"/>
      <c r="C205" s="243" t="s">
        <v>720</v>
      </c>
      <c r="D205" s="300"/>
      <c r="E205" s="301"/>
      <c r="F205" s="304"/>
      <c r="G205" s="263"/>
      <c r="H205" s="269"/>
      <c r="I205" s="301"/>
      <c r="J205" s="269"/>
      <c r="K205" s="301"/>
      <c r="L205" s="269"/>
      <c r="M205" s="301"/>
      <c r="N205" s="269"/>
      <c r="O205" s="301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</row>
    <row r="206" spans="1:25" s="242" customFormat="1" ht="16.5" customHeight="1">
      <c r="A206" s="288"/>
      <c r="B206" s="288"/>
      <c r="C206" s="243" t="s">
        <v>189</v>
      </c>
      <c r="D206" s="300" t="s">
        <v>115</v>
      </c>
      <c r="E206" s="301">
        <v>500000</v>
      </c>
      <c r="F206" s="304"/>
      <c r="G206" s="263">
        <v>2000000</v>
      </c>
      <c r="H206" s="269" t="s">
        <v>346</v>
      </c>
      <c r="I206" s="301">
        <v>500000</v>
      </c>
      <c r="J206" s="269" t="s">
        <v>346</v>
      </c>
      <c r="K206" s="301">
        <v>500000</v>
      </c>
      <c r="L206" s="269" t="s">
        <v>346</v>
      </c>
      <c r="M206" s="301">
        <v>500000</v>
      </c>
      <c r="N206" s="269" t="s">
        <v>346</v>
      </c>
      <c r="O206" s="301">
        <v>500000</v>
      </c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</row>
    <row r="207" spans="1:25" s="242" customFormat="1" ht="16.5" customHeight="1">
      <c r="A207" s="288"/>
      <c r="B207" s="288"/>
      <c r="C207" s="243" t="s">
        <v>562</v>
      </c>
      <c r="D207" s="300"/>
      <c r="E207" s="303"/>
      <c r="F207" s="304"/>
      <c r="G207" s="263"/>
      <c r="H207" s="269"/>
      <c r="I207" s="265"/>
      <c r="J207" s="269"/>
      <c r="K207" s="265"/>
      <c r="L207" s="269"/>
      <c r="M207" s="265"/>
      <c r="N207" s="269"/>
      <c r="O207" s="265"/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</row>
    <row r="208" spans="1:25" s="242" customFormat="1" ht="16.5" customHeight="1">
      <c r="A208" s="288"/>
      <c r="B208" s="288"/>
      <c r="C208" s="243" t="s">
        <v>190</v>
      </c>
      <c r="D208" s="300"/>
      <c r="E208" s="303"/>
      <c r="F208" s="304"/>
      <c r="G208" s="263"/>
      <c r="H208" s="269"/>
      <c r="I208" s="265"/>
      <c r="J208" s="269"/>
      <c r="K208" s="265"/>
      <c r="L208" s="269"/>
      <c r="M208" s="265"/>
      <c r="N208" s="269"/>
      <c r="O208" s="265"/>
      <c r="P208" s="288"/>
      <c r="Q208" s="288"/>
      <c r="R208" s="288"/>
      <c r="S208" s="288"/>
      <c r="T208" s="288"/>
      <c r="U208" s="288"/>
      <c r="V208" s="288"/>
      <c r="W208" s="288"/>
      <c r="X208" s="288"/>
      <c r="Y208" s="288"/>
    </row>
    <row r="209" spans="1:25" s="242" customFormat="1" ht="16.5" customHeight="1">
      <c r="A209" s="288"/>
      <c r="B209" s="288"/>
      <c r="C209" s="243" t="s">
        <v>721</v>
      </c>
      <c r="D209" s="300"/>
      <c r="E209" s="303"/>
      <c r="F209" s="304"/>
      <c r="G209" s="263"/>
      <c r="H209" s="269"/>
      <c r="I209" s="265"/>
      <c r="J209" s="269"/>
      <c r="K209" s="265"/>
      <c r="L209" s="269"/>
      <c r="M209" s="265"/>
      <c r="N209" s="269"/>
      <c r="O209" s="265"/>
      <c r="P209" s="288"/>
      <c r="Q209" s="288"/>
      <c r="R209" s="288"/>
      <c r="S209" s="288"/>
      <c r="T209" s="288"/>
      <c r="U209" s="288"/>
      <c r="V209" s="288"/>
      <c r="W209" s="288"/>
      <c r="X209" s="288"/>
      <c r="Y209" s="288"/>
    </row>
    <row r="210" spans="1:25" s="242" customFormat="1" ht="16.5" customHeight="1">
      <c r="A210" s="288"/>
      <c r="B210" s="288"/>
      <c r="C210" s="243" t="s">
        <v>191</v>
      </c>
      <c r="D210" s="300"/>
      <c r="E210" s="303"/>
      <c r="F210" s="304"/>
      <c r="G210" s="263"/>
      <c r="H210" s="269"/>
      <c r="I210" s="265"/>
      <c r="J210" s="269"/>
      <c r="K210" s="265"/>
      <c r="L210" s="269"/>
      <c r="M210" s="265"/>
      <c r="N210" s="269"/>
      <c r="O210" s="265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</row>
    <row r="211" spans="1:25" s="242" customFormat="1" ht="16.5" customHeight="1">
      <c r="A211" s="288"/>
      <c r="B211" s="288"/>
      <c r="C211" s="243" t="s">
        <v>722</v>
      </c>
      <c r="D211" s="300"/>
      <c r="E211" s="303"/>
      <c r="F211" s="304"/>
      <c r="G211" s="263"/>
      <c r="H211" s="269"/>
      <c r="I211" s="265"/>
      <c r="J211" s="269"/>
      <c r="K211" s="265"/>
      <c r="L211" s="269"/>
      <c r="M211" s="265"/>
      <c r="N211" s="269"/>
      <c r="O211" s="265"/>
      <c r="P211" s="288"/>
      <c r="Q211" s="288"/>
      <c r="R211" s="288"/>
      <c r="S211" s="288"/>
      <c r="T211" s="288"/>
      <c r="U211" s="288"/>
      <c r="V211" s="288"/>
      <c r="W211" s="288"/>
      <c r="X211" s="288"/>
      <c r="Y211" s="288"/>
    </row>
    <row r="212" spans="1:25" s="242" customFormat="1" ht="16.5" customHeight="1">
      <c r="A212" s="288"/>
      <c r="B212" s="288"/>
      <c r="C212" s="243" t="s">
        <v>93</v>
      </c>
      <c r="D212" s="300"/>
      <c r="E212" s="303"/>
      <c r="F212" s="304"/>
      <c r="G212" s="263"/>
      <c r="H212" s="269"/>
      <c r="I212" s="265"/>
      <c r="J212" s="269"/>
      <c r="K212" s="265"/>
      <c r="L212" s="269"/>
      <c r="M212" s="265"/>
      <c r="N212" s="269"/>
      <c r="O212" s="265"/>
      <c r="P212" s="288"/>
      <c r="Q212" s="288"/>
      <c r="R212" s="288"/>
      <c r="S212" s="288"/>
      <c r="T212" s="288"/>
      <c r="U212" s="288"/>
      <c r="V212" s="288"/>
      <c r="W212" s="288"/>
      <c r="X212" s="288"/>
      <c r="Y212" s="288"/>
    </row>
    <row r="213" spans="1:25" s="242" customFormat="1" ht="16.5" customHeight="1">
      <c r="A213" s="288"/>
      <c r="B213" s="288"/>
      <c r="C213" s="243" t="s">
        <v>192</v>
      </c>
      <c r="D213" s="300"/>
      <c r="E213" s="303"/>
      <c r="F213" s="304"/>
      <c r="G213" s="263"/>
      <c r="H213" s="269"/>
      <c r="I213" s="265"/>
      <c r="J213" s="269"/>
      <c r="K213" s="265"/>
      <c r="L213" s="269"/>
      <c r="M213" s="265"/>
      <c r="N213" s="269"/>
      <c r="O213" s="265"/>
      <c r="P213" s="288"/>
      <c r="Q213" s="288"/>
      <c r="R213" s="288"/>
      <c r="S213" s="288"/>
      <c r="T213" s="288"/>
      <c r="U213" s="288"/>
      <c r="V213" s="288"/>
      <c r="W213" s="288"/>
      <c r="X213" s="288"/>
      <c r="Y213" s="288"/>
    </row>
    <row r="214" spans="1:25" s="242" customFormat="1" ht="16.5" customHeight="1">
      <c r="A214" s="288"/>
      <c r="B214" s="288"/>
      <c r="C214" s="243" t="s">
        <v>193</v>
      </c>
      <c r="D214" s="300"/>
      <c r="E214" s="303"/>
      <c r="F214" s="304"/>
      <c r="G214" s="263"/>
      <c r="H214" s="269"/>
      <c r="I214" s="265"/>
      <c r="J214" s="269"/>
      <c r="K214" s="265"/>
      <c r="L214" s="269"/>
      <c r="M214" s="265"/>
      <c r="N214" s="269"/>
      <c r="O214" s="265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</row>
    <row r="215" spans="1:25" s="242" customFormat="1" ht="16.5" customHeight="1">
      <c r="A215" s="288"/>
      <c r="B215" s="288"/>
      <c r="C215" s="243" t="s">
        <v>563</v>
      </c>
      <c r="D215" s="300"/>
      <c r="E215" s="303"/>
      <c r="F215" s="304"/>
      <c r="G215" s="263"/>
      <c r="H215" s="269"/>
      <c r="I215" s="265"/>
      <c r="J215" s="269"/>
      <c r="K215" s="265"/>
      <c r="L215" s="269"/>
      <c r="M215" s="265"/>
      <c r="N215" s="269"/>
      <c r="O215" s="265"/>
      <c r="P215" s="288"/>
      <c r="Q215" s="288"/>
      <c r="R215" s="288"/>
      <c r="S215" s="288"/>
      <c r="T215" s="288"/>
      <c r="U215" s="288"/>
      <c r="V215" s="288"/>
      <c r="W215" s="288"/>
      <c r="X215" s="288"/>
      <c r="Y215" s="288"/>
    </row>
    <row r="216" spans="1:25" s="242" customFormat="1" ht="16.5" customHeight="1">
      <c r="A216" s="288"/>
      <c r="B216" s="288"/>
      <c r="C216" s="243" t="s">
        <v>194</v>
      </c>
      <c r="D216" s="300" t="s">
        <v>302</v>
      </c>
      <c r="E216" s="301">
        <v>25000</v>
      </c>
      <c r="F216" s="304">
        <v>180</v>
      </c>
      <c r="G216" s="263">
        <v>4500000</v>
      </c>
      <c r="H216" s="269"/>
      <c r="I216" s="265"/>
      <c r="J216" s="269"/>
      <c r="K216" s="265"/>
      <c r="L216" s="269"/>
      <c r="M216" s="265"/>
      <c r="N216" s="269" t="s">
        <v>105</v>
      </c>
      <c r="O216" s="265">
        <v>4500000</v>
      </c>
      <c r="P216" s="288"/>
      <c r="Q216" s="288"/>
      <c r="R216" s="288"/>
      <c r="S216" s="288"/>
      <c r="T216" s="288"/>
      <c r="U216" s="288"/>
      <c r="V216" s="288"/>
      <c r="W216" s="288"/>
      <c r="X216" s="288"/>
      <c r="Y216" s="288"/>
    </row>
    <row r="217" spans="1:25" s="242" customFormat="1" ht="16.5" customHeight="1">
      <c r="A217" s="288"/>
      <c r="B217" s="288"/>
      <c r="C217" s="243" t="s">
        <v>195</v>
      </c>
      <c r="D217" s="300"/>
      <c r="E217" s="303"/>
      <c r="F217" s="304"/>
      <c r="G217" s="263"/>
      <c r="H217" s="269"/>
      <c r="I217" s="265"/>
      <c r="J217" s="269"/>
      <c r="K217" s="265"/>
      <c r="L217" s="269"/>
      <c r="M217" s="265"/>
      <c r="N217" s="269"/>
      <c r="O217" s="265"/>
      <c r="P217" s="288"/>
      <c r="Q217" s="288"/>
      <c r="R217" s="288"/>
      <c r="S217" s="288"/>
      <c r="T217" s="288"/>
      <c r="U217" s="288"/>
      <c r="V217" s="288"/>
      <c r="W217" s="288"/>
      <c r="X217" s="288"/>
      <c r="Y217" s="288"/>
    </row>
    <row r="218" spans="1:25" s="242" customFormat="1" ht="16.5" customHeight="1">
      <c r="A218" s="288"/>
      <c r="B218" s="288"/>
      <c r="C218" s="243" t="s">
        <v>723</v>
      </c>
      <c r="D218" s="300"/>
      <c r="E218" s="303"/>
      <c r="F218" s="304"/>
      <c r="G218" s="263"/>
      <c r="H218" s="269"/>
      <c r="I218" s="265"/>
      <c r="J218" s="269"/>
      <c r="K218" s="265"/>
      <c r="L218" s="269"/>
      <c r="M218" s="265"/>
      <c r="N218" s="269"/>
      <c r="O218" s="265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:25" s="242" customFormat="1" ht="16.5" customHeight="1">
      <c r="A219" s="288"/>
      <c r="B219" s="288"/>
      <c r="C219" s="243" t="s">
        <v>564</v>
      </c>
      <c r="D219" s="300" t="s">
        <v>115</v>
      </c>
      <c r="E219" s="265">
        <v>320000</v>
      </c>
      <c r="F219" s="304">
        <v>4</v>
      </c>
      <c r="G219" s="263">
        <v>1280000</v>
      </c>
      <c r="H219" s="269" t="s">
        <v>346</v>
      </c>
      <c r="I219" s="265">
        <v>320000</v>
      </c>
      <c r="J219" s="269" t="s">
        <v>346</v>
      </c>
      <c r="K219" s="265">
        <v>320000</v>
      </c>
      <c r="L219" s="269" t="s">
        <v>346</v>
      </c>
      <c r="M219" s="265">
        <v>320000</v>
      </c>
      <c r="N219" s="269" t="s">
        <v>346</v>
      </c>
      <c r="O219" s="265">
        <v>320000</v>
      </c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:25" s="242" customFormat="1" ht="16.5" customHeight="1">
      <c r="A220" s="288"/>
      <c r="B220" s="288"/>
      <c r="C220" s="243" t="s">
        <v>197</v>
      </c>
      <c r="D220" s="300"/>
      <c r="E220" s="265"/>
      <c r="F220" s="304"/>
      <c r="G220" s="263"/>
      <c r="H220" s="269"/>
      <c r="I220" s="265"/>
      <c r="J220" s="269"/>
      <c r="K220" s="265"/>
      <c r="L220" s="269"/>
      <c r="M220" s="265"/>
      <c r="N220" s="269"/>
      <c r="O220" s="265"/>
      <c r="P220" s="288"/>
      <c r="Q220" s="288"/>
      <c r="R220" s="288"/>
      <c r="S220" s="288"/>
      <c r="T220" s="288"/>
      <c r="U220" s="288"/>
      <c r="V220" s="288"/>
      <c r="W220" s="288"/>
      <c r="X220" s="288"/>
      <c r="Y220" s="288"/>
    </row>
    <row r="221" spans="1:25" s="242" customFormat="1" ht="16.5" customHeight="1">
      <c r="A221" s="288"/>
      <c r="B221" s="288"/>
      <c r="C221" s="243" t="s">
        <v>198</v>
      </c>
      <c r="D221" s="300" t="s">
        <v>115</v>
      </c>
      <c r="E221" s="265">
        <v>500000</v>
      </c>
      <c r="F221" s="304">
        <v>4</v>
      </c>
      <c r="G221" s="263">
        <v>2000000</v>
      </c>
      <c r="H221" s="269" t="s">
        <v>346</v>
      </c>
      <c r="I221" s="265">
        <v>500000</v>
      </c>
      <c r="J221" s="269" t="s">
        <v>346</v>
      </c>
      <c r="K221" s="265">
        <v>500000</v>
      </c>
      <c r="L221" s="269" t="s">
        <v>346</v>
      </c>
      <c r="M221" s="265">
        <v>500000</v>
      </c>
      <c r="N221" s="269" t="s">
        <v>346</v>
      </c>
      <c r="O221" s="265">
        <v>500000</v>
      </c>
      <c r="P221" s="288"/>
      <c r="Q221" s="288"/>
      <c r="R221" s="288"/>
      <c r="S221" s="288"/>
      <c r="T221" s="288"/>
      <c r="U221" s="288"/>
      <c r="V221" s="288"/>
      <c r="W221" s="288"/>
      <c r="X221" s="288"/>
      <c r="Y221" s="288"/>
    </row>
    <row r="222" spans="1:25" s="242" customFormat="1" ht="16.5" customHeight="1">
      <c r="A222" s="288"/>
      <c r="B222" s="288"/>
      <c r="C222" s="243" t="s">
        <v>199</v>
      </c>
      <c r="D222" s="300" t="s">
        <v>115</v>
      </c>
      <c r="E222" s="265">
        <v>1500000</v>
      </c>
      <c r="F222" s="304">
        <v>4</v>
      </c>
      <c r="G222" s="263">
        <v>6000000</v>
      </c>
      <c r="H222" s="269" t="s">
        <v>346</v>
      </c>
      <c r="I222" s="265">
        <v>1500000</v>
      </c>
      <c r="J222" s="269" t="s">
        <v>346</v>
      </c>
      <c r="K222" s="265">
        <v>1500000</v>
      </c>
      <c r="L222" s="269" t="s">
        <v>346</v>
      </c>
      <c r="M222" s="265">
        <v>1500000</v>
      </c>
      <c r="N222" s="269" t="s">
        <v>346</v>
      </c>
      <c r="O222" s="265">
        <v>1500000</v>
      </c>
      <c r="P222" s="288"/>
      <c r="Q222" s="288"/>
      <c r="R222" s="288"/>
      <c r="S222" s="288"/>
      <c r="T222" s="288"/>
      <c r="U222" s="288"/>
      <c r="V222" s="288"/>
      <c r="W222" s="288"/>
      <c r="X222" s="288"/>
      <c r="Y222" s="288"/>
    </row>
    <row r="223" spans="1:25" s="242" customFormat="1" ht="16.5" customHeight="1">
      <c r="A223" s="288"/>
      <c r="B223" s="288"/>
      <c r="C223" s="243" t="s">
        <v>200</v>
      </c>
      <c r="D223" s="300"/>
      <c r="E223" s="305"/>
      <c r="F223" s="304"/>
      <c r="G223" s="268"/>
      <c r="H223" s="269"/>
      <c r="I223" s="265"/>
      <c r="J223" s="269"/>
      <c r="K223" s="265"/>
      <c r="L223" s="269"/>
      <c r="M223" s="265"/>
      <c r="N223" s="269"/>
      <c r="O223" s="265"/>
      <c r="P223" s="288"/>
      <c r="Q223" s="288"/>
      <c r="R223" s="288"/>
      <c r="S223" s="288"/>
      <c r="T223" s="288"/>
      <c r="U223" s="288"/>
      <c r="V223" s="288"/>
      <c r="W223" s="288"/>
      <c r="X223" s="288"/>
      <c r="Y223" s="288"/>
    </row>
    <row r="224" spans="1:25" s="242" customFormat="1" ht="16.5" customHeight="1">
      <c r="A224" s="288"/>
      <c r="B224" s="288"/>
      <c r="C224" s="243" t="s">
        <v>196</v>
      </c>
      <c r="D224" s="300"/>
      <c r="E224" s="305"/>
      <c r="F224" s="304"/>
      <c r="G224" s="268"/>
      <c r="H224" s="269"/>
      <c r="I224" s="265"/>
      <c r="J224" s="269"/>
      <c r="K224" s="265"/>
      <c r="L224" s="269"/>
      <c r="M224" s="265"/>
      <c r="N224" s="269"/>
      <c r="O224" s="265"/>
      <c r="P224" s="288"/>
      <c r="Q224" s="288"/>
      <c r="R224" s="288"/>
      <c r="S224" s="288"/>
      <c r="T224" s="288"/>
      <c r="U224" s="288"/>
      <c r="V224" s="288"/>
      <c r="W224" s="288"/>
      <c r="X224" s="288"/>
      <c r="Y224" s="288"/>
    </row>
    <row r="225" spans="1:25" s="242" customFormat="1" ht="16.5" customHeight="1">
      <c r="A225" s="288"/>
      <c r="B225" s="288"/>
      <c r="C225" s="243" t="s">
        <v>724</v>
      </c>
      <c r="D225" s="300"/>
      <c r="E225" s="305"/>
      <c r="F225" s="304"/>
      <c r="G225" s="268"/>
      <c r="H225" s="269"/>
      <c r="I225" s="265"/>
      <c r="J225" s="269"/>
      <c r="K225" s="265"/>
      <c r="L225" s="269"/>
      <c r="M225" s="265"/>
      <c r="N225" s="269"/>
      <c r="O225" s="265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</row>
    <row r="226" spans="1:25" s="242" customFormat="1" ht="16.5" customHeight="1">
      <c r="A226" s="288"/>
      <c r="B226" s="288"/>
      <c r="C226" s="243" t="s">
        <v>725</v>
      </c>
      <c r="D226" s="300" t="s">
        <v>115</v>
      </c>
      <c r="E226" s="263">
        <v>480000</v>
      </c>
      <c r="F226" s="304">
        <v>4</v>
      </c>
      <c r="G226" s="263">
        <v>1920000</v>
      </c>
      <c r="H226" s="269" t="s">
        <v>346</v>
      </c>
      <c r="I226" s="263">
        <v>480000</v>
      </c>
      <c r="J226" s="269" t="s">
        <v>346</v>
      </c>
      <c r="K226" s="263">
        <v>480000</v>
      </c>
      <c r="L226" s="269" t="s">
        <v>346</v>
      </c>
      <c r="M226" s="263">
        <v>480000</v>
      </c>
      <c r="N226" s="269" t="s">
        <v>346</v>
      </c>
      <c r="O226" s="263">
        <v>480000</v>
      </c>
      <c r="P226" s="288"/>
      <c r="Q226" s="288"/>
      <c r="R226" s="288"/>
      <c r="S226" s="288"/>
      <c r="T226" s="288"/>
      <c r="U226" s="288"/>
      <c r="V226" s="288"/>
      <c r="W226" s="288"/>
      <c r="X226" s="288"/>
      <c r="Y226" s="288"/>
    </row>
    <row r="227" spans="1:25" s="242" customFormat="1" ht="16.5" customHeight="1">
      <c r="A227" s="288"/>
      <c r="B227" s="288"/>
      <c r="C227" s="243" t="s">
        <v>726</v>
      </c>
      <c r="D227" s="300" t="s">
        <v>115</v>
      </c>
      <c r="E227" s="263">
        <v>480000</v>
      </c>
      <c r="F227" s="304">
        <v>4</v>
      </c>
      <c r="G227" s="263">
        <v>1920000</v>
      </c>
      <c r="H227" s="269" t="s">
        <v>346</v>
      </c>
      <c r="I227" s="263">
        <v>480000</v>
      </c>
      <c r="J227" s="269" t="s">
        <v>346</v>
      </c>
      <c r="K227" s="263">
        <v>480000</v>
      </c>
      <c r="L227" s="269" t="s">
        <v>346</v>
      </c>
      <c r="M227" s="263">
        <v>480000</v>
      </c>
      <c r="N227" s="269" t="s">
        <v>346</v>
      </c>
      <c r="O227" s="263">
        <v>480000</v>
      </c>
      <c r="P227" s="288"/>
      <c r="Q227" s="288"/>
      <c r="R227" s="288"/>
      <c r="S227" s="288"/>
      <c r="T227" s="288"/>
      <c r="U227" s="288"/>
      <c r="V227" s="288"/>
      <c r="W227" s="288"/>
      <c r="X227" s="288"/>
      <c r="Y227" s="288"/>
    </row>
    <row r="228" spans="1:25" s="242" customFormat="1" ht="16.5" customHeight="1">
      <c r="A228" s="288"/>
      <c r="B228" s="288"/>
      <c r="C228" s="243" t="s">
        <v>727</v>
      </c>
      <c r="D228" s="300" t="s">
        <v>115</v>
      </c>
      <c r="E228" s="263">
        <v>480000</v>
      </c>
      <c r="F228" s="304">
        <v>4</v>
      </c>
      <c r="G228" s="263">
        <v>1920000</v>
      </c>
      <c r="H228" s="269" t="s">
        <v>346</v>
      </c>
      <c r="I228" s="263">
        <v>480000</v>
      </c>
      <c r="J228" s="269" t="s">
        <v>346</v>
      </c>
      <c r="K228" s="263">
        <v>480000</v>
      </c>
      <c r="L228" s="269" t="s">
        <v>346</v>
      </c>
      <c r="M228" s="263">
        <v>480000</v>
      </c>
      <c r="N228" s="269" t="s">
        <v>346</v>
      </c>
      <c r="O228" s="263">
        <v>480000</v>
      </c>
      <c r="P228" s="288"/>
      <c r="Q228" s="288"/>
      <c r="R228" s="288"/>
      <c r="S228" s="288"/>
      <c r="T228" s="288"/>
      <c r="U228" s="288"/>
      <c r="V228" s="288"/>
      <c r="W228" s="288"/>
      <c r="X228" s="288"/>
      <c r="Y228" s="288"/>
    </row>
    <row r="229" spans="1:25" s="242" customFormat="1" ht="16.5" customHeight="1">
      <c r="A229" s="288"/>
      <c r="B229" s="288"/>
      <c r="C229" s="243" t="s">
        <v>728</v>
      </c>
      <c r="D229" s="300" t="s">
        <v>115</v>
      </c>
      <c r="E229" s="263">
        <v>480000</v>
      </c>
      <c r="F229" s="304">
        <v>4</v>
      </c>
      <c r="G229" s="263">
        <v>1920000</v>
      </c>
      <c r="H229" s="269" t="s">
        <v>346</v>
      </c>
      <c r="I229" s="263">
        <v>480000</v>
      </c>
      <c r="J229" s="269" t="s">
        <v>346</v>
      </c>
      <c r="K229" s="263">
        <v>480000</v>
      </c>
      <c r="L229" s="269" t="s">
        <v>346</v>
      </c>
      <c r="M229" s="263">
        <v>480000</v>
      </c>
      <c r="N229" s="269" t="s">
        <v>346</v>
      </c>
      <c r="O229" s="263">
        <v>480000</v>
      </c>
      <c r="P229" s="288"/>
      <c r="Q229" s="288"/>
      <c r="R229" s="288"/>
      <c r="S229" s="288"/>
      <c r="T229" s="288"/>
      <c r="U229" s="288"/>
      <c r="V229" s="288"/>
      <c r="W229" s="288"/>
      <c r="X229" s="288"/>
      <c r="Y229" s="288"/>
    </row>
    <row r="230" spans="1:25" s="242" customFormat="1" ht="16.5" customHeight="1">
      <c r="A230" s="288"/>
      <c r="B230" s="288"/>
      <c r="C230" s="243" t="s">
        <v>729</v>
      </c>
      <c r="D230" s="300" t="s">
        <v>115</v>
      </c>
      <c r="E230" s="263">
        <v>480000</v>
      </c>
      <c r="F230" s="304">
        <v>4</v>
      </c>
      <c r="G230" s="263">
        <v>1920000</v>
      </c>
      <c r="H230" s="269" t="s">
        <v>346</v>
      </c>
      <c r="I230" s="263">
        <v>480000</v>
      </c>
      <c r="J230" s="269" t="s">
        <v>346</v>
      </c>
      <c r="K230" s="263">
        <v>480000</v>
      </c>
      <c r="L230" s="269" t="s">
        <v>346</v>
      </c>
      <c r="M230" s="263">
        <v>480000</v>
      </c>
      <c r="N230" s="269" t="s">
        <v>346</v>
      </c>
      <c r="O230" s="263">
        <v>480000</v>
      </c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</row>
    <row r="231" spans="1:25" s="242" customFormat="1" ht="16.5" customHeight="1">
      <c r="A231" s="288"/>
      <c r="B231" s="288"/>
      <c r="C231" s="243" t="s">
        <v>730</v>
      </c>
      <c r="D231" s="300" t="s">
        <v>115</v>
      </c>
      <c r="E231" s="263">
        <v>480000</v>
      </c>
      <c r="F231" s="304">
        <v>4</v>
      </c>
      <c r="G231" s="263">
        <v>1920000</v>
      </c>
      <c r="H231" s="269" t="s">
        <v>346</v>
      </c>
      <c r="I231" s="263">
        <v>480000</v>
      </c>
      <c r="J231" s="269" t="s">
        <v>346</v>
      </c>
      <c r="K231" s="263">
        <v>480000</v>
      </c>
      <c r="L231" s="269" t="s">
        <v>346</v>
      </c>
      <c r="M231" s="263">
        <v>480000</v>
      </c>
      <c r="N231" s="269" t="s">
        <v>346</v>
      </c>
      <c r="O231" s="263">
        <v>480000</v>
      </c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</row>
    <row r="232" spans="1:25" s="242" customFormat="1" ht="16.5" customHeight="1">
      <c r="A232" s="288"/>
      <c r="B232" s="288"/>
      <c r="C232" s="243" t="s">
        <v>731</v>
      </c>
      <c r="D232" s="300" t="s">
        <v>115</v>
      </c>
      <c r="E232" s="263">
        <v>480000</v>
      </c>
      <c r="F232" s="304">
        <v>4</v>
      </c>
      <c r="G232" s="263">
        <v>1920000</v>
      </c>
      <c r="H232" s="269" t="s">
        <v>346</v>
      </c>
      <c r="I232" s="263">
        <v>480000</v>
      </c>
      <c r="J232" s="269" t="s">
        <v>346</v>
      </c>
      <c r="K232" s="263">
        <v>480000</v>
      </c>
      <c r="L232" s="269" t="s">
        <v>346</v>
      </c>
      <c r="M232" s="263">
        <v>480000</v>
      </c>
      <c r="N232" s="269" t="s">
        <v>346</v>
      </c>
      <c r="O232" s="263">
        <v>480000</v>
      </c>
      <c r="P232" s="288"/>
      <c r="Q232" s="288"/>
      <c r="R232" s="288"/>
      <c r="S232" s="288"/>
      <c r="T232" s="288"/>
      <c r="U232" s="288"/>
      <c r="V232" s="288"/>
      <c r="W232" s="288"/>
      <c r="X232" s="288"/>
      <c r="Y232" s="288"/>
    </row>
    <row r="233" spans="1:25" s="242" customFormat="1" ht="16.5" customHeight="1">
      <c r="A233" s="288"/>
      <c r="B233" s="288"/>
      <c r="C233" s="243" t="s">
        <v>732</v>
      </c>
      <c r="D233" s="300"/>
      <c r="E233" s="305"/>
      <c r="F233" s="304"/>
      <c r="G233" s="268"/>
      <c r="H233" s="269"/>
      <c r="I233" s="265"/>
      <c r="J233" s="269"/>
      <c r="K233" s="265"/>
      <c r="L233" s="269"/>
      <c r="M233" s="265"/>
      <c r="N233" s="269"/>
      <c r="O233" s="265"/>
      <c r="P233" s="288"/>
      <c r="Q233" s="288"/>
      <c r="R233" s="288"/>
      <c r="S233" s="288"/>
      <c r="T233" s="288"/>
      <c r="U233" s="288"/>
      <c r="V233" s="288"/>
      <c r="W233" s="288"/>
      <c r="X233" s="288"/>
      <c r="Y233" s="288"/>
    </row>
    <row r="234" spans="1:25" s="242" customFormat="1" ht="16.5" customHeight="1">
      <c r="A234" s="288"/>
      <c r="B234" s="288"/>
      <c r="C234" s="243" t="s">
        <v>733</v>
      </c>
      <c r="D234" s="300"/>
      <c r="E234" s="305"/>
      <c r="F234" s="304"/>
      <c r="G234" s="268"/>
      <c r="H234" s="269"/>
      <c r="I234" s="265"/>
      <c r="J234" s="269"/>
      <c r="K234" s="265"/>
      <c r="L234" s="269"/>
      <c r="M234" s="265"/>
      <c r="N234" s="269"/>
      <c r="O234" s="265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</row>
    <row r="235" spans="1:25" s="242" customFormat="1" ht="16.5" customHeight="1">
      <c r="A235" s="288"/>
      <c r="B235" s="288"/>
      <c r="C235" s="243" t="s">
        <v>734</v>
      </c>
      <c r="D235" s="300" t="s">
        <v>115</v>
      </c>
      <c r="E235" s="263">
        <v>480000</v>
      </c>
      <c r="F235" s="304">
        <v>4</v>
      </c>
      <c r="G235" s="263">
        <v>1920000</v>
      </c>
      <c r="H235" s="302">
        <v>1</v>
      </c>
      <c r="I235" s="263">
        <v>480000</v>
      </c>
      <c r="J235" s="302">
        <v>1</v>
      </c>
      <c r="K235" s="263">
        <v>480000</v>
      </c>
      <c r="L235" s="302">
        <v>1</v>
      </c>
      <c r="M235" s="263">
        <v>480000</v>
      </c>
      <c r="N235" s="302">
        <v>1</v>
      </c>
      <c r="O235" s="263">
        <v>480000</v>
      </c>
      <c r="P235" s="288"/>
      <c r="Q235" s="288"/>
      <c r="R235" s="288"/>
      <c r="S235" s="288"/>
      <c r="T235" s="288"/>
      <c r="U235" s="288"/>
      <c r="V235" s="288"/>
      <c r="W235" s="288"/>
      <c r="X235" s="288"/>
      <c r="Y235" s="288"/>
    </row>
    <row r="236" spans="1:25" s="242" customFormat="1" ht="16.5" customHeight="1">
      <c r="A236" s="288"/>
      <c r="B236" s="288"/>
      <c r="C236" s="243" t="s">
        <v>735</v>
      </c>
      <c r="D236" s="300" t="s">
        <v>115</v>
      </c>
      <c r="E236" s="263">
        <v>480000</v>
      </c>
      <c r="F236" s="304">
        <v>4</v>
      </c>
      <c r="G236" s="263">
        <v>1920000</v>
      </c>
      <c r="H236" s="302">
        <v>1</v>
      </c>
      <c r="I236" s="263">
        <v>480000</v>
      </c>
      <c r="J236" s="302">
        <v>1</v>
      </c>
      <c r="K236" s="263">
        <v>480000</v>
      </c>
      <c r="L236" s="302">
        <v>1</v>
      </c>
      <c r="M236" s="263">
        <v>480000</v>
      </c>
      <c r="N236" s="302">
        <v>1</v>
      </c>
      <c r="O236" s="263">
        <v>480000</v>
      </c>
      <c r="P236" s="288"/>
      <c r="Q236" s="288"/>
      <c r="R236" s="288"/>
      <c r="S236" s="288"/>
      <c r="T236" s="288"/>
      <c r="U236" s="288"/>
      <c r="V236" s="288"/>
      <c r="W236" s="288"/>
      <c r="X236" s="288"/>
      <c r="Y236" s="288"/>
    </row>
    <row r="237" spans="1:25" s="242" customFormat="1" ht="16.5" customHeight="1">
      <c r="A237" s="288"/>
      <c r="B237" s="288"/>
      <c r="C237" s="243" t="s">
        <v>201</v>
      </c>
      <c r="D237" s="300" t="s">
        <v>115</v>
      </c>
      <c r="E237" s="263">
        <v>480000</v>
      </c>
      <c r="F237" s="304">
        <v>4</v>
      </c>
      <c r="G237" s="263">
        <v>1920000</v>
      </c>
      <c r="H237" s="302">
        <v>1</v>
      </c>
      <c r="I237" s="263">
        <v>480000</v>
      </c>
      <c r="J237" s="302">
        <v>1</v>
      </c>
      <c r="K237" s="263">
        <v>480000</v>
      </c>
      <c r="L237" s="302">
        <v>1</v>
      </c>
      <c r="M237" s="263">
        <v>480000</v>
      </c>
      <c r="N237" s="302">
        <v>1</v>
      </c>
      <c r="O237" s="263">
        <v>480000</v>
      </c>
      <c r="P237" s="288"/>
      <c r="Q237" s="288"/>
      <c r="R237" s="288"/>
      <c r="S237" s="288"/>
      <c r="T237" s="288"/>
      <c r="U237" s="288"/>
      <c r="V237" s="288"/>
      <c r="W237" s="288"/>
      <c r="X237" s="288"/>
      <c r="Y237" s="288"/>
    </row>
    <row r="238" spans="1:25" s="242" customFormat="1" ht="16.5" customHeight="1">
      <c r="A238" s="288"/>
      <c r="B238" s="288"/>
      <c r="C238" s="243" t="s">
        <v>202</v>
      </c>
      <c r="D238" s="300" t="s">
        <v>115</v>
      </c>
      <c r="E238" s="263">
        <v>480000</v>
      </c>
      <c r="F238" s="304">
        <v>4</v>
      </c>
      <c r="G238" s="263">
        <v>1920000</v>
      </c>
      <c r="H238" s="302">
        <v>1</v>
      </c>
      <c r="I238" s="263">
        <v>480000</v>
      </c>
      <c r="J238" s="302">
        <v>1</v>
      </c>
      <c r="K238" s="263">
        <v>480000</v>
      </c>
      <c r="L238" s="302">
        <v>1</v>
      </c>
      <c r="M238" s="263">
        <v>480000</v>
      </c>
      <c r="N238" s="302">
        <v>1</v>
      </c>
      <c r="O238" s="263">
        <v>480000</v>
      </c>
      <c r="P238" s="288"/>
      <c r="Q238" s="288"/>
      <c r="R238" s="288"/>
      <c r="S238" s="288"/>
      <c r="T238" s="288"/>
      <c r="U238" s="288"/>
      <c r="V238" s="288"/>
      <c r="W238" s="288"/>
      <c r="X238" s="288"/>
      <c r="Y238" s="288"/>
    </row>
    <row r="239" spans="1:25" s="242" customFormat="1" ht="16.5" customHeight="1">
      <c r="A239" s="288"/>
      <c r="B239" s="288"/>
      <c r="C239" s="243" t="s">
        <v>203</v>
      </c>
      <c r="D239" s="300" t="s">
        <v>115</v>
      </c>
      <c r="E239" s="263">
        <v>480000</v>
      </c>
      <c r="F239" s="304">
        <v>4</v>
      </c>
      <c r="G239" s="263">
        <v>1920000</v>
      </c>
      <c r="H239" s="302">
        <v>1</v>
      </c>
      <c r="I239" s="263">
        <v>480000</v>
      </c>
      <c r="J239" s="302">
        <v>1</v>
      </c>
      <c r="K239" s="263">
        <v>480000</v>
      </c>
      <c r="L239" s="302">
        <v>1</v>
      </c>
      <c r="M239" s="263">
        <v>480000</v>
      </c>
      <c r="N239" s="302">
        <v>1</v>
      </c>
      <c r="O239" s="263">
        <v>480000</v>
      </c>
      <c r="P239" s="288"/>
      <c r="Q239" s="288"/>
      <c r="R239" s="288"/>
      <c r="S239" s="288"/>
      <c r="T239" s="288"/>
      <c r="U239" s="288"/>
      <c r="V239" s="288"/>
      <c r="W239" s="288"/>
      <c r="X239" s="288"/>
      <c r="Y239" s="288"/>
    </row>
    <row r="240" spans="1:25" s="242" customFormat="1" ht="16.5" customHeight="1">
      <c r="A240" s="288"/>
      <c r="B240" s="288"/>
      <c r="C240" s="243" t="s">
        <v>204</v>
      </c>
      <c r="D240" s="300" t="s">
        <v>115</v>
      </c>
      <c r="E240" s="263">
        <v>480000</v>
      </c>
      <c r="F240" s="304">
        <v>4</v>
      </c>
      <c r="G240" s="263">
        <v>1920000</v>
      </c>
      <c r="H240" s="302">
        <v>1</v>
      </c>
      <c r="I240" s="263">
        <v>480000</v>
      </c>
      <c r="J240" s="302">
        <v>1</v>
      </c>
      <c r="K240" s="263">
        <v>480000</v>
      </c>
      <c r="L240" s="302">
        <v>1</v>
      </c>
      <c r="M240" s="263">
        <v>480000</v>
      </c>
      <c r="N240" s="302">
        <v>1</v>
      </c>
      <c r="O240" s="263">
        <v>480000</v>
      </c>
      <c r="P240" s="288"/>
      <c r="Q240" s="288"/>
      <c r="R240" s="288"/>
      <c r="S240" s="288"/>
      <c r="T240" s="288"/>
      <c r="U240" s="288"/>
      <c r="V240" s="288"/>
      <c r="W240" s="288"/>
      <c r="X240" s="288"/>
      <c r="Y240" s="288"/>
    </row>
    <row r="241" spans="1:25" s="242" customFormat="1" ht="16.5" customHeight="1">
      <c r="A241" s="288"/>
      <c r="B241" s="288"/>
      <c r="C241" s="243" t="s">
        <v>205</v>
      </c>
      <c r="D241" s="300" t="s">
        <v>115</v>
      </c>
      <c r="E241" s="263">
        <v>480000</v>
      </c>
      <c r="F241" s="304">
        <v>4</v>
      </c>
      <c r="G241" s="263">
        <v>1920000</v>
      </c>
      <c r="H241" s="302">
        <v>1</v>
      </c>
      <c r="I241" s="263">
        <v>480000</v>
      </c>
      <c r="J241" s="302">
        <v>1</v>
      </c>
      <c r="K241" s="263">
        <v>480000</v>
      </c>
      <c r="L241" s="302">
        <v>1</v>
      </c>
      <c r="M241" s="263">
        <v>480000</v>
      </c>
      <c r="N241" s="302">
        <v>1</v>
      </c>
      <c r="O241" s="263">
        <v>480000</v>
      </c>
      <c r="P241" s="288"/>
      <c r="Q241" s="288"/>
      <c r="R241" s="288"/>
      <c r="S241" s="288"/>
      <c r="T241" s="288"/>
      <c r="U241" s="288"/>
      <c r="V241" s="288"/>
      <c r="W241" s="288"/>
      <c r="X241" s="288"/>
      <c r="Y241" s="288"/>
    </row>
    <row r="242" spans="1:25" s="242" customFormat="1" ht="16.5" customHeight="1">
      <c r="A242" s="288"/>
      <c r="B242" s="288"/>
      <c r="C242" s="243" t="s">
        <v>206</v>
      </c>
      <c r="D242" s="300" t="s">
        <v>115</v>
      </c>
      <c r="E242" s="263">
        <v>480000</v>
      </c>
      <c r="F242" s="304">
        <v>4</v>
      </c>
      <c r="G242" s="263">
        <v>1920000</v>
      </c>
      <c r="H242" s="302">
        <v>1</v>
      </c>
      <c r="I242" s="263">
        <v>480000</v>
      </c>
      <c r="J242" s="302">
        <v>1</v>
      </c>
      <c r="K242" s="263">
        <v>480000</v>
      </c>
      <c r="L242" s="302">
        <v>1</v>
      </c>
      <c r="M242" s="263">
        <v>480000</v>
      </c>
      <c r="N242" s="302">
        <v>1</v>
      </c>
      <c r="O242" s="263">
        <v>480000</v>
      </c>
      <c r="P242" s="288"/>
      <c r="Q242" s="288"/>
      <c r="R242" s="288"/>
      <c r="S242" s="288"/>
      <c r="T242" s="288"/>
      <c r="U242" s="288"/>
      <c r="V242" s="288"/>
      <c r="W242" s="288"/>
      <c r="X242" s="288"/>
      <c r="Y242" s="288"/>
    </row>
    <row r="243" spans="1:25" s="242" customFormat="1" ht="16.5" customHeight="1">
      <c r="A243" s="288"/>
      <c r="B243" s="288"/>
      <c r="C243" s="243" t="s">
        <v>207</v>
      </c>
      <c r="D243" s="300" t="s">
        <v>115</v>
      </c>
      <c r="E243" s="263">
        <v>480000</v>
      </c>
      <c r="F243" s="304">
        <v>4</v>
      </c>
      <c r="G243" s="263">
        <v>1920000</v>
      </c>
      <c r="H243" s="302">
        <v>1</v>
      </c>
      <c r="I243" s="263">
        <v>480000</v>
      </c>
      <c r="J243" s="302">
        <v>1</v>
      </c>
      <c r="K243" s="263">
        <v>480000</v>
      </c>
      <c r="L243" s="302">
        <v>1</v>
      </c>
      <c r="M243" s="263">
        <v>480000</v>
      </c>
      <c r="N243" s="302">
        <v>1</v>
      </c>
      <c r="O243" s="263">
        <v>480000</v>
      </c>
      <c r="P243" s="288"/>
      <c r="Q243" s="288"/>
      <c r="R243" s="288"/>
      <c r="S243" s="288"/>
      <c r="T243" s="288"/>
      <c r="U243" s="288"/>
      <c r="V243" s="288"/>
      <c r="W243" s="288"/>
      <c r="X243" s="288"/>
      <c r="Y243" s="288"/>
    </row>
    <row r="244" spans="1:25" s="242" customFormat="1" ht="16.5" customHeight="1">
      <c r="A244" s="288"/>
      <c r="B244" s="288"/>
      <c r="C244" s="243" t="s">
        <v>34</v>
      </c>
      <c r="D244" s="300"/>
      <c r="E244" s="303"/>
      <c r="F244" s="304"/>
      <c r="G244" s="268"/>
      <c r="H244" s="264"/>
      <c r="I244" s="265"/>
      <c r="J244" s="264"/>
      <c r="K244" s="265"/>
      <c r="L244" s="264"/>
      <c r="M244" s="265"/>
      <c r="N244" s="264"/>
      <c r="O244" s="265"/>
      <c r="P244" s="288"/>
      <c r="Q244" s="288"/>
      <c r="R244" s="288"/>
      <c r="S244" s="288"/>
      <c r="T244" s="288"/>
      <c r="U244" s="288"/>
      <c r="V244" s="288"/>
      <c r="W244" s="288"/>
      <c r="X244" s="288"/>
      <c r="Y244" s="288"/>
    </row>
    <row r="245" spans="1:25" s="242" customFormat="1" ht="16.5" customHeight="1">
      <c r="A245" s="288"/>
      <c r="B245" s="288"/>
      <c r="C245" s="243" t="s">
        <v>35</v>
      </c>
      <c r="D245" s="300" t="s">
        <v>115</v>
      </c>
      <c r="E245" s="263">
        <v>480000</v>
      </c>
      <c r="F245" s="304">
        <v>4</v>
      </c>
      <c r="G245" s="263">
        <v>1920000</v>
      </c>
      <c r="H245" s="302">
        <v>1</v>
      </c>
      <c r="I245" s="263">
        <v>480000</v>
      </c>
      <c r="J245" s="302">
        <v>1</v>
      </c>
      <c r="K245" s="263">
        <v>480000</v>
      </c>
      <c r="L245" s="302">
        <v>1</v>
      </c>
      <c r="M245" s="263">
        <v>480000</v>
      </c>
      <c r="N245" s="302">
        <v>1</v>
      </c>
      <c r="O245" s="263">
        <v>480000</v>
      </c>
      <c r="P245" s="288"/>
      <c r="Q245" s="288"/>
      <c r="R245" s="288"/>
      <c r="S245" s="288"/>
      <c r="T245" s="288"/>
      <c r="U245" s="288"/>
      <c r="V245" s="288"/>
      <c r="W245" s="288"/>
      <c r="X245" s="288"/>
      <c r="Y245" s="288"/>
    </row>
    <row r="246" spans="1:25" s="242" customFormat="1" ht="16.5" customHeight="1">
      <c r="A246" s="288"/>
      <c r="B246" s="288"/>
      <c r="C246" s="243" t="s">
        <v>36</v>
      </c>
      <c r="D246" s="300" t="s">
        <v>115</v>
      </c>
      <c r="E246" s="263">
        <v>480000</v>
      </c>
      <c r="F246" s="304">
        <v>4</v>
      </c>
      <c r="G246" s="263">
        <v>1920000</v>
      </c>
      <c r="H246" s="302">
        <v>1</v>
      </c>
      <c r="I246" s="263">
        <v>480000</v>
      </c>
      <c r="J246" s="302">
        <v>1</v>
      </c>
      <c r="K246" s="263">
        <v>480000</v>
      </c>
      <c r="L246" s="302">
        <v>1</v>
      </c>
      <c r="M246" s="263">
        <v>480000</v>
      </c>
      <c r="N246" s="302">
        <v>1</v>
      </c>
      <c r="O246" s="263">
        <v>480000</v>
      </c>
      <c r="P246" s="288"/>
      <c r="Q246" s="288"/>
      <c r="R246" s="288"/>
      <c r="S246" s="288"/>
      <c r="T246" s="288"/>
      <c r="U246" s="288"/>
      <c r="V246" s="288"/>
      <c r="W246" s="288"/>
      <c r="X246" s="288"/>
      <c r="Y246" s="288"/>
    </row>
    <row r="247" spans="1:25" s="242" customFormat="1" ht="16.5" customHeight="1">
      <c r="A247" s="288"/>
      <c r="B247" s="288"/>
      <c r="C247" s="243" t="s">
        <v>37</v>
      </c>
      <c r="D247" s="300" t="s">
        <v>115</v>
      </c>
      <c r="E247" s="263">
        <v>480000</v>
      </c>
      <c r="F247" s="304">
        <v>4</v>
      </c>
      <c r="G247" s="263">
        <v>1920000</v>
      </c>
      <c r="H247" s="302">
        <v>1</v>
      </c>
      <c r="I247" s="263">
        <v>480000</v>
      </c>
      <c r="J247" s="302">
        <v>1</v>
      </c>
      <c r="K247" s="263">
        <v>480000</v>
      </c>
      <c r="L247" s="302">
        <v>1</v>
      </c>
      <c r="M247" s="263">
        <v>480000</v>
      </c>
      <c r="N247" s="302">
        <v>1</v>
      </c>
      <c r="O247" s="263">
        <v>480000</v>
      </c>
      <c r="P247" s="288"/>
      <c r="Q247" s="288"/>
      <c r="R247" s="288"/>
      <c r="S247" s="288"/>
      <c r="T247" s="288"/>
      <c r="U247" s="288"/>
      <c r="V247" s="288"/>
      <c r="W247" s="288"/>
      <c r="X247" s="288"/>
      <c r="Y247" s="288"/>
    </row>
    <row r="248" spans="1:25" s="242" customFormat="1" ht="16.5" customHeight="1">
      <c r="A248" s="288"/>
      <c r="B248" s="288"/>
      <c r="C248" s="243" t="s">
        <v>38</v>
      </c>
      <c r="D248" s="300" t="s">
        <v>115</v>
      </c>
      <c r="E248" s="263">
        <v>480000</v>
      </c>
      <c r="F248" s="304">
        <v>4</v>
      </c>
      <c r="G248" s="263">
        <v>1920000</v>
      </c>
      <c r="H248" s="302">
        <v>1</v>
      </c>
      <c r="I248" s="263">
        <v>480000</v>
      </c>
      <c r="J248" s="302">
        <v>1</v>
      </c>
      <c r="K248" s="263">
        <v>480000</v>
      </c>
      <c r="L248" s="302">
        <v>1</v>
      </c>
      <c r="M248" s="263">
        <v>480000</v>
      </c>
      <c r="N248" s="302">
        <v>1</v>
      </c>
      <c r="O248" s="263">
        <v>480000</v>
      </c>
      <c r="P248" s="288"/>
      <c r="Q248" s="288"/>
      <c r="R248" s="288"/>
      <c r="S248" s="288"/>
      <c r="T248" s="288"/>
      <c r="U248" s="288"/>
      <c r="V248" s="288"/>
      <c r="W248" s="288"/>
      <c r="X248" s="288"/>
      <c r="Y248" s="288"/>
    </row>
    <row r="249" spans="1:25" s="242" customFormat="1" ht="16.5" customHeight="1">
      <c r="A249" s="288"/>
      <c r="B249" s="288"/>
      <c r="C249" s="243" t="s">
        <v>39</v>
      </c>
      <c r="D249" s="300" t="s">
        <v>115</v>
      </c>
      <c r="E249" s="263">
        <v>480000</v>
      </c>
      <c r="F249" s="304">
        <v>4</v>
      </c>
      <c r="G249" s="263">
        <v>1920000</v>
      </c>
      <c r="H249" s="302">
        <v>1</v>
      </c>
      <c r="I249" s="263">
        <v>480000</v>
      </c>
      <c r="J249" s="302">
        <v>1</v>
      </c>
      <c r="K249" s="263">
        <v>480000</v>
      </c>
      <c r="L249" s="302">
        <v>1</v>
      </c>
      <c r="M249" s="263">
        <v>480000</v>
      </c>
      <c r="N249" s="302">
        <v>1</v>
      </c>
      <c r="O249" s="263">
        <v>480000</v>
      </c>
      <c r="P249" s="288"/>
      <c r="Q249" s="288"/>
      <c r="R249" s="288"/>
      <c r="S249" s="288"/>
      <c r="T249" s="288"/>
      <c r="U249" s="288"/>
      <c r="V249" s="288"/>
      <c r="W249" s="288"/>
      <c r="X249" s="288"/>
      <c r="Y249" s="288"/>
    </row>
    <row r="250" spans="1:25" s="242" customFormat="1" ht="16.5" customHeight="1">
      <c r="A250" s="288"/>
      <c r="B250" s="288"/>
      <c r="C250" s="243" t="s">
        <v>40</v>
      </c>
      <c r="D250" s="300" t="s">
        <v>115</v>
      </c>
      <c r="E250" s="263">
        <v>480000</v>
      </c>
      <c r="F250" s="304">
        <v>4</v>
      </c>
      <c r="G250" s="263">
        <v>1920000</v>
      </c>
      <c r="H250" s="302">
        <v>1</v>
      </c>
      <c r="I250" s="263">
        <v>480000</v>
      </c>
      <c r="J250" s="302">
        <v>1</v>
      </c>
      <c r="K250" s="263">
        <v>480000</v>
      </c>
      <c r="L250" s="302">
        <v>1</v>
      </c>
      <c r="M250" s="263">
        <v>480000</v>
      </c>
      <c r="N250" s="302">
        <v>1</v>
      </c>
      <c r="O250" s="263">
        <v>480000</v>
      </c>
      <c r="P250" s="288"/>
      <c r="Q250" s="288"/>
      <c r="R250" s="288"/>
      <c r="S250" s="288"/>
      <c r="T250" s="288"/>
      <c r="U250" s="288"/>
      <c r="V250" s="288"/>
      <c r="W250" s="288"/>
      <c r="X250" s="288"/>
      <c r="Y250" s="288"/>
    </row>
    <row r="251" spans="1:25" s="242" customFormat="1" ht="16.5" customHeight="1">
      <c r="A251" s="288"/>
      <c r="B251" s="288"/>
      <c r="C251" s="243" t="s">
        <v>41</v>
      </c>
      <c r="D251" s="300" t="s">
        <v>115</v>
      </c>
      <c r="E251" s="263">
        <v>480000</v>
      </c>
      <c r="F251" s="304">
        <v>4</v>
      </c>
      <c r="G251" s="263">
        <v>1920000</v>
      </c>
      <c r="H251" s="302">
        <v>1</v>
      </c>
      <c r="I251" s="263">
        <v>480000</v>
      </c>
      <c r="J251" s="302">
        <v>1</v>
      </c>
      <c r="K251" s="263">
        <v>480000</v>
      </c>
      <c r="L251" s="302">
        <v>1</v>
      </c>
      <c r="M251" s="263">
        <v>480000</v>
      </c>
      <c r="N251" s="302">
        <v>1</v>
      </c>
      <c r="O251" s="263">
        <v>480000</v>
      </c>
      <c r="P251" s="288"/>
      <c r="Q251" s="288"/>
      <c r="R251" s="288"/>
      <c r="S251" s="288"/>
      <c r="T251" s="288"/>
      <c r="U251" s="288"/>
      <c r="V251" s="288"/>
      <c r="W251" s="288"/>
      <c r="X251" s="288"/>
      <c r="Y251" s="288"/>
    </row>
    <row r="252" spans="1:25" s="242" customFormat="1" ht="16.5" customHeight="1">
      <c r="A252" s="288"/>
      <c r="B252" s="288"/>
      <c r="C252" s="243" t="s">
        <v>42</v>
      </c>
      <c r="D252" s="300" t="s">
        <v>115</v>
      </c>
      <c r="E252" s="263">
        <v>480000</v>
      </c>
      <c r="F252" s="304">
        <v>4</v>
      </c>
      <c r="G252" s="263">
        <v>1920000</v>
      </c>
      <c r="H252" s="302">
        <v>1</v>
      </c>
      <c r="I252" s="263">
        <v>480000</v>
      </c>
      <c r="J252" s="302">
        <v>1</v>
      </c>
      <c r="K252" s="263">
        <v>480000</v>
      </c>
      <c r="L252" s="302">
        <v>1</v>
      </c>
      <c r="M252" s="263">
        <v>480000</v>
      </c>
      <c r="N252" s="302">
        <v>1</v>
      </c>
      <c r="O252" s="263">
        <v>480000</v>
      </c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</row>
    <row r="253" spans="1:25" s="242" customFormat="1" ht="16.5" customHeight="1">
      <c r="A253" s="288"/>
      <c r="B253" s="288"/>
      <c r="C253" s="243" t="s">
        <v>43</v>
      </c>
      <c r="D253" s="300" t="s">
        <v>115</v>
      </c>
      <c r="E253" s="263">
        <v>480000</v>
      </c>
      <c r="F253" s="304">
        <v>4</v>
      </c>
      <c r="G253" s="263">
        <v>1920000</v>
      </c>
      <c r="H253" s="302">
        <v>1</v>
      </c>
      <c r="I253" s="263">
        <v>480000</v>
      </c>
      <c r="J253" s="302">
        <v>1</v>
      </c>
      <c r="K253" s="263">
        <v>480000</v>
      </c>
      <c r="L253" s="302">
        <v>1</v>
      </c>
      <c r="M253" s="263">
        <v>480000</v>
      </c>
      <c r="N253" s="302">
        <v>1</v>
      </c>
      <c r="O253" s="263">
        <v>480000</v>
      </c>
      <c r="P253" s="288"/>
      <c r="Q253" s="288"/>
      <c r="R253" s="288"/>
      <c r="S253" s="288"/>
      <c r="T253" s="288"/>
      <c r="U253" s="288"/>
      <c r="V253" s="288"/>
      <c r="W253" s="288"/>
      <c r="X253" s="288"/>
      <c r="Y253" s="288"/>
    </row>
    <row r="254" spans="1:25" s="242" customFormat="1" ht="16.5" customHeight="1">
      <c r="A254" s="288"/>
      <c r="B254" s="288"/>
      <c r="C254" s="244" t="s">
        <v>44</v>
      </c>
      <c r="D254" s="300" t="s">
        <v>115</v>
      </c>
      <c r="E254" s="263">
        <v>480000</v>
      </c>
      <c r="F254" s="306">
        <v>4</v>
      </c>
      <c r="G254" s="263">
        <v>1920000</v>
      </c>
      <c r="H254" s="302">
        <v>1</v>
      </c>
      <c r="I254" s="263">
        <v>480000</v>
      </c>
      <c r="J254" s="302">
        <v>1</v>
      </c>
      <c r="K254" s="263">
        <v>480000</v>
      </c>
      <c r="L254" s="302">
        <v>1</v>
      </c>
      <c r="M254" s="263">
        <v>480000</v>
      </c>
      <c r="N254" s="302">
        <v>1</v>
      </c>
      <c r="O254" s="263">
        <v>480000</v>
      </c>
      <c r="P254" s="288"/>
      <c r="Q254" s="288"/>
      <c r="R254" s="288"/>
      <c r="S254" s="288"/>
      <c r="T254" s="288"/>
      <c r="U254" s="288"/>
      <c r="V254" s="288"/>
      <c r="W254" s="288"/>
      <c r="X254" s="288"/>
      <c r="Y254" s="288"/>
    </row>
    <row r="255" spans="1:25" s="242" customFormat="1" ht="16.5" customHeight="1">
      <c r="A255" s="288"/>
      <c r="B255" s="288"/>
      <c r="C255" s="243" t="s">
        <v>45</v>
      </c>
      <c r="D255" s="300"/>
      <c r="E255" s="305"/>
      <c r="F255" s="304"/>
      <c r="G255" s="268"/>
      <c r="H255" s="264"/>
      <c r="I255" s="265"/>
      <c r="J255" s="264"/>
      <c r="K255" s="265"/>
      <c r="L255" s="264"/>
      <c r="M255" s="265"/>
      <c r="N255" s="264"/>
      <c r="O255" s="265"/>
      <c r="P255" s="288"/>
      <c r="Q255" s="288"/>
      <c r="R255" s="288"/>
      <c r="S255" s="288"/>
      <c r="T255" s="288"/>
      <c r="U255" s="288"/>
      <c r="V255" s="288"/>
      <c r="W255" s="288"/>
      <c r="X255" s="288"/>
      <c r="Y255" s="288"/>
    </row>
    <row r="256" spans="1:25" s="242" customFormat="1" ht="16.5" customHeight="1">
      <c r="A256" s="288"/>
      <c r="B256" s="288"/>
      <c r="C256" s="243" t="s">
        <v>46</v>
      </c>
      <c r="D256" s="300"/>
      <c r="E256" s="265"/>
      <c r="F256" s="304"/>
      <c r="G256" s="263"/>
      <c r="H256" s="264"/>
      <c r="I256" s="265"/>
      <c r="J256" s="264"/>
      <c r="K256" s="265"/>
      <c r="L256" s="269"/>
      <c r="M256" s="265"/>
      <c r="N256" s="264"/>
      <c r="O256" s="265"/>
      <c r="P256" s="288"/>
      <c r="Q256" s="288"/>
      <c r="R256" s="288"/>
      <c r="S256" s="288"/>
      <c r="T256" s="288"/>
      <c r="U256" s="288"/>
      <c r="V256" s="288"/>
      <c r="W256" s="288"/>
      <c r="X256" s="288"/>
      <c r="Y256" s="288"/>
    </row>
    <row r="257" spans="1:25" s="242" customFormat="1" ht="16.5" customHeight="1">
      <c r="A257" s="288"/>
      <c r="B257" s="288"/>
      <c r="C257" s="243" t="s">
        <v>47</v>
      </c>
      <c r="D257" s="300"/>
      <c r="E257" s="303"/>
      <c r="F257" s="304"/>
      <c r="G257" s="268"/>
      <c r="H257" s="269"/>
      <c r="I257" s="265"/>
      <c r="J257" s="307"/>
      <c r="K257" s="265"/>
      <c r="L257" s="308"/>
      <c r="M257" s="265"/>
      <c r="N257" s="269"/>
      <c r="O257" s="265"/>
      <c r="P257" s="288"/>
      <c r="Q257" s="288"/>
      <c r="R257" s="288"/>
      <c r="S257" s="288"/>
      <c r="T257" s="288"/>
      <c r="U257" s="288"/>
      <c r="V257" s="288"/>
      <c r="W257" s="288"/>
      <c r="X257" s="288"/>
      <c r="Y257" s="288"/>
    </row>
    <row r="258" spans="1:25" s="242" customFormat="1" ht="16.5" customHeight="1">
      <c r="A258" s="288"/>
      <c r="B258" s="288"/>
      <c r="C258" s="243" t="s">
        <v>48</v>
      </c>
      <c r="D258" s="300"/>
      <c r="E258" s="265"/>
      <c r="F258" s="304"/>
      <c r="G258" s="263"/>
      <c r="H258" s="269"/>
      <c r="I258" s="265"/>
      <c r="J258" s="269"/>
      <c r="K258" s="265"/>
      <c r="L258" s="269"/>
      <c r="M258" s="265"/>
      <c r="N258" s="269"/>
      <c r="O258" s="265"/>
      <c r="P258" s="288"/>
      <c r="Q258" s="288"/>
      <c r="R258" s="288"/>
      <c r="S258" s="288"/>
      <c r="T258" s="288"/>
      <c r="U258" s="288"/>
      <c r="V258" s="288"/>
      <c r="W258" s="288"/>
      <c r="X258" s="288"/>
      <c r="Y258" s="288"/>
    </row>
    <row r="259" spans="1:25" s="242" customFormat="1" ht="16.5" customHeight="1">
      <c r="A259" s="288"/>
      <c r="B259" s="288"/>
      <c r="C259" s="243" t="s">
        <v>49</v>
      </c>
      <c r="D259" s="300"/>
      <c r="E259" s="305"/>
      <c r="F259" s="304"/>
      <c r="G259" s="268"/>
      <c r="H259" s="269"/>
      <c r="I259" s="265"/>
      <c r="J259" s="269"/>
      <c r="K259" s="265"/>
      <c r="L259" s="269"/>
      <c r="M259" s="265"/>
      <c r="N259" s="269"/>
      <c r="O259" s="295"/>
      <c r="P259" s="288"/>
      <c r="Q259" s="288"/>
      <c r="R259" s="288"/>
      <c r="S259" s="288"/>
      <c r="T259" s="288"/>
      <c r="U259" s="288"/>
      <c r="V259" s="288"/>
      <c r="W259" s="288"/>
      <c r="X259" s="288"/>
      <c r="Y259" s="288"/>
    </row>
    <row r="260" spans="1:25" s="242" customFormat="1" ht="16.5" customHeight="1">
      <c r="A260" s="288"/>
      <c r="B260" s="288"/>
      <c r="C260" s="243" t="s">
        <v>50</v>
      </c>
      <c r="D260" s="300"/>
      <c r="E260" s="305"/>
      <c r="F260" s="304"/>
      <c r="G260" s="268"/>
      <c r="H260" s="269"/>
      <c r="I260" s="265"/>
      <c r="J260" s="269"/>
      <c r="K260" s="265"/>
      <c r="L260" s="269"/>
      <c r="M260" s="265"/>
      <c r="N260" s="269"/>
      <c r="O260" s="295"/>
      <c r="P260" s="288"/>
      <c r="Q260" s="288"/>
      <c r="R260" s="288"/>
      <c r="S260" s="288"/>
      <c r="T260" s="288"/>
      <c r="U260" s="288"/>
      <c r="V260" s="288"/>
      <c r="W260" s="288"/>
      <c r="X260" s="288"/>
      <c r="Y260" s="288"/>
    </row>
    <row r="261" spans="1:25" s="242" customFormat="1" ht="16.5" customHeight="1">
      <c r="A261" s="288"/>
      <c r="B261" s="288"/>
      <c r="C261" s="243" t="s">
        <v>51</v>
      </c>
      <c r="D261" s="300"/>
      <c r="E261" s="305"/>
      <c r="F261" s="304"/>
      <c r="G261" s="268"/>
      <c r="H261" s="269"/>
      <c r="I261" s="265"/>
      <c r="J261" s="269"/>
      <c r="K261" s="265"/>
      <c r="L261" s="269"/>
      <c r="M261" s="265"/>
      <c r="N261" s="269"/>
      <c r="O261" s="295"/>
      <c r="P261" s="288"/>
      <c r="Q261" s="288"/>
      <c r="R261" s="288"/>
      <c r="S261" s="288"/>
      <c r="T261" s="288"/>
      <c r="U261" s="288"/>
      <c r="V261" s="288"/>
      <c r="W261" s="288"/>
      <c r="X261" s="288"/>
      <c r="Y261" s="288"/>
    </row>
    <row r="262" spans="1:25" s="242" customFormat="1" ht="16.5" customHeight="1">
      <c r="A262" s="288"/>
      <c r="B262" s="288"/>
      <c r="C262" s="243" t="s">
        <v>52</v>
      </c>
      <c r="D262" s="300"/>
      <c r="E262" s="305"/>
      <c r="F262" s="304"/>
      <c r="G262" s="268"/>
      <c r="H262" s="269"/>
      <c r="I262" s="265"/>
      <c r="J262" s="269"/>
      <c r="K262" s="265"/>
      <c r="L262" s="269"/>
      <c r="M262" s="265"/>
      <c r="N262" s="269"/>
      <c r="O262" s="295"/>
      <c r="P262" s="288"/>
      <c r="Q262" s="288"/>
      <c r="R262" s="288"/>
      <c r="S262" s="288"/>
      <c r="T262" s="288"/>
      <c r="U262" s="288"/>
      <c r="V262" s="288"/>
      <c r="W262" s="288"/>
      <c r="X262" s="288"/>
      <c r="Y262" s="288"/>
    </row>
    <row r="263" spans="3:25" s="359" customFormat="1" ht="16.5" customHeight="1">
      <c r="C263" s="613" t="s">
        <v>68</v>
      </c>
      <c r="D263" s="614"/>
      <c r="E263" s="614"/>
      <c r="F263" s="371"/>
      <c r="G263" s="356">
        <f>SUM(G198:G262)</f>
        <v>68900000</v>
      </c>
      <c r="H263" s="355"/>
      <c r="I263" s="356">
        <f>SUM(I198:I262)</f>
        <v>16100000</v>
      </c>
      <c r="J263" s="357"/>
      <c r="K263" s="356">
        <f>SUM(K198:K262)</f>
        <v>16100000</v>
      </c>
      <c r="L263" s="357"/>
      <c r="M263" s="356">
        <f>SUM(M198:M262)</f>
        <v>16100000</v>
      </c>
      <c r="N263" s="357"/>
      <c r="O263" s="358">
        <f>SUM(O198:O262)</f>
        <v>20600000</v>
      </c>
      <c r="P263" s="354"/>
      <c r="Q263" s="354"/>
      <c r="R263" s="354"/>
      <c r="S263" s="354"/>
      <c r="T263" s="354"/>
      <c r="U263" s="354"/>
      <c r="V263" s="354"/>
      <c r="W263" s="354"/>
      <c r="X263" s="354"/>
      <c r="Y263" s="354"/>
    </row>
    <row r="264" spans="3:25" s="242" customFormat="1" ht="16.5" customHeight="1">
      <c r="C264" s="604" t="s">
        <v>54</v>
      </c>
      <c r="D264" s="605"/>
      <c r="E264" s="605"/>
      <c r="F264" s="310"/>
      <c r="G264" s="311"/>
      <c r="H264" s="312"/>
      <c r="I264" s="311"/>
      <c r="J264" s="313"/>
      <c r="K264" s="311"/>
      <c r="L264" s="313"/>
      <c r="M264" s="311"/>
      <c r="N264" s="313"/>
      <c r="O264" s="314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</row>
    <row r="265" spans="3:25" s="242" customFormat="1" ht="16.5" customHeight="1">
      <c r="C265" s="243" t="s">
        <v>208</v>
      </c>
      <c r="D265" s="315" t="s">
        <v>115</v>
      </c>
      <c r="E265" s="265">
        <v>250000</v>
      </c>
      <c r="F265" s="304">
        <v>4</v>
      </c>
      <c r="G265" s="268">
        <v>1000000</v>
      </c>
      <c r="H265" s="269" t="s">
        <v>346</v>
      </c>
      <c r="I265" s="265">
        <v>250000</v>
      </c>
      <c r="J265" s="269" t="s">
        <v>346</v>
      </c>
      <c r="K265" s="265">
        <v>250000</v>
      </c>
      <c r="L265" s="269" t="s">
        <v>346</v>
      </c>
      <c r="M265" s="265">
        <v>250000</v>
      </c>
      <c r="N265" s="269" t="s">
        <v>346</v>
      </c>
      <c r="O265" s="265">
        <v>250000</v>
      </c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</row>
    <row r="266" spans="3:25" s="242" customFormat="1" ht="16.5" customHeight="1">
      <c r="C266" s="243" t="s">
        <v>565</v>
      </c>
      <c r="D266" s="315"/>
      <c r="E266" s="305"/>
      <c r="F266" s="304"/>
      <c r="G266" s="268"/>
      <c r="H266" s="269"/>
      <c r="I266" s="265"/>
      <c r="J266" s="269"/>
      <c r="K266" s="265"/>
      <c r="L266" s="269"/>
      <c r="M266" s="265"/>
      <c r="N266" s="269"/>
      <c r="O266" s="295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</row>
    <row r="267" spans="3:25" s="242" customFormat="1" ht="16.5" customHeight="1">
      <c r="C267" s="243" t="s">
        <v>209</v>
      </c>
      <c r="D267" s="315"/>
      <c r="E267" s="305"/>
      <c r="F267" s="304"/>
      <c r="G267" s="268"/>
      <c r="H267" s="269"/>
      <c r="I267" s="265"/>
      <c r="J267" s="269"/>
      <c r="K267" s="265"/>
      <c r="L267" s="269"/>
      <c r="M267" s="265"/>
      <c r="N267" s="269"/>
      <c r="O267" s="295"/>
      <c r="P267" s="288"/>
      <c r="Q267" s="288"/>
      <c r="R267" s="288"/>
      <c r="S267" s="288"/>
      <c r="T267" s="288"/>
      <c r="U267" s="288"/>
      <c r="V267" s="288"/>
      <c r="W267" s="288"/>
      <c r="X267" s="288"/>
      <c r="Y267" s="288"/>
    </row>
    <row r="268" spans="3:25" s="242" customFormat="1" ht="16.5" customHeight="1">
      <c r="C268" s="243" t="s">
        <v>56</v>
      </c>
      <c r="D268" s="315"/>
      <c r="E268" s="305"/>
      <c r="F268" s="304"/>
      <c r="G268" s="268"/>
      <c r="H268" s="269"/>
      <c r="I268" s="265"/>
      <c r="J268" s="269"/>
      <c r="K268" s="265"/>
      <c r="L268" s="269"/>
      <c r="M268" s="265"/>
      <c r="N268" s="269"/>
      <c r="O268" s="295"/>
      <c r="P268" s="288"/>
      <c r="Q268" s="288"/>
      <c r="R268" s="288"/>
      <c r="S268" s="288"/>
      <c r="T268" s="288"/>
      <c r="U268" s="288"/>
      <c r="V268" s="288"/>
      <c r="W268" s="288"/>
      <c r="X268" s="288"/>
      <c r="Y268" s="288"/>
    </row>
    <row r="269" spans="3:25" s="242" customFormat="1" ht="16.5" customHeight="1">
      <c r="C269" s="243" t="s">
        <v>566</v>
      </c>
      <c r="D269" s="315" t="s">
        <v>115</v>
      </c>
      <c r="E269" s="265">
        <v>1500000</v>
      </c>
      <c r="F269" s="304">
        <v>4</v>
      </c>
      <c r="G269" s="268">
        <v>6000000</v>
      </c>
      <c r="H269" s="269" t="s">
        <v>346</v>
      </c>
      <c r="I269" s="265">
        <v>1500000</v>
      </c>
      <c r="J269" s="269" t="s">
        <v>346</v>
      </c>
      <c r="K269" s="265">
        <v>1500000</v>
      </c>
      <c r="L269" s="269" t="s">
        <v>346</v>
      </c>
      <c r="M269" s="265">
        <v>1500000</v>
      </c>
      <c r="N269" s="269" t="s">
        <v>346</v>
      </c>
      <c r="O269" s="265">
        <v>1500000</v>
      </c>
      <c r="P269" s="288"/>
      <c r="Q269" s="288"/>
      <c r="R269" s="288"/>
      <c r="S269" s="288"/>
      <c r="T269" s="288"/>
      <c r="U269" s="288"/>
      <c r="V269" s="288"/>
      <c r="W269" s="288"/>
      <c r="X269" s="288"/>
      <c r="Y269" s="288"/>
    </row>
    <row r="270" spans="3:25" s="242" customFormat="1" ht="16.5" customHeight="1">
      <c r="C270" s="243" t="s">
        <v>210</v>
      </c>
      <c r="D270" s="315"/>
      <c r="E270" s="305"/>
      <c r="F270" s="304"/>
      <c r="G270" s="268"/>
      <c r="H270" s="269"/>
      <c r="I270" s="265"/>
      <c r="J270" s="269"/>
      <c r="K270" s="265"/>
      <c r="L270" s="269"/>
      <c r="M270" s="265"/>
      <c r="N270" s="269"/>
      <c r="O270" s="295"/>
      <c r="P270" s="288"/>
      <c r="Q270" s="288"/>
      <c r="R270" s="288"/>
      <c r="S270" s="288"/>
      <c r="T270" s="288"/>
      <c r="U270" s="288"/>
      <c r="V270" s="288"/>
      <c r="W270" s="288"/>
      <c r="X270" s="288"/>
      <c r="Y270" s="288"/>
    </row>
    <row r="271" spans="3:25" s="359" customFormat="1" ht="16.5" customHeight="1">
      <c r="C271" s="606" t="s">
        <v>69</v>
      </c>
      <c r="D271" s="607"/>
      <c r="E271" s="608"/>
      <c r="F271" s="355"/>
      <c r="G271" s="356">
        <f>SUM(G265:G270)</f>
        <v>7000000</v>
      </c>
      <c r="H271" s="355"/>
      <c r="I271" s="356">
        <f>SUM(I264:I270)</f>
        <v>1750000</v>
      </c>
      <c r="J271" s="357"/>
      <c r="K271" s="356">
        <f>SUM(K264:K270)</f>
        <v>1750000</v>
      </c>
      <c r="L271" s="357"/>
      <c r="M271" s="356">
        <f>SUM(M264:M270)</f>
        <v>1750000</v>
      </c>
      <c r="N271" s="357"/>
      <c r="O271" s="358">
        <f>SUM(O264:O270)</f>
        <v>1750000</v>
      </c>
      <c r="P271" s="354"/>
      <c r="Q271" s="354"/>
      <c r="R271" s="354"/>
      <c r="S271" s="354"/>
      <c r="T271" s="354"/>
      <c r="U271" s="354"/>
      <c r="V271" s="354"/>
      <c r="W271" s="354"/>
      <c r="X271" s="354"/>
      <c r="Y271" s="354"/>
    </row>
    <row r="272" spans="3:25" s="380" customFormat="1" ht="16.5" customHeight="1" thickBot="1">
      <c r="C272" s="372" t="s">
        <v>328</v>
      </c>
      <c r="D272" s="373"/>
      <c r="E272" s="374"/>
      <c r="F272" s="375"/>
      <c r="G272" s="376">
        <f>+G29+G42+G51+G184+G194+G263</f>
        <v>393858000</v>
      </c>
      <c r="H272" s="376"/>
      <c r="I272" s="376">
        <f>+I29+I42+I51+I184+I194+I263+I271</f>
        <v>54410000</v>
      </c>
      <c r="J272" s="377"/>
      <c r="K272" s="376">
        <f>+K29+K42+K51+K184+K194+K263+K271</f>
        <v>50540000</v>
      </c>
      <c r="L272" s="377"/>
      <c r="M272" s="376">
        <f>+M29+M42+M51+M184+M194+M263+M271</f>
        <v>152868000</v>
      </c>
      <c r="N272" s="377"/>
      <c r="O272" s="378">
        <f>+O29+O42+O51+O184+O194+O263+O271</f>
        <v>143040000</v>
      </c>
      <c r="P272" s="379"/>
      <c r="Q272" s="379"/>
      <c r="R272" s="379"/>
      <c r="S272" s="379"/>
      <c r="T272" s="379"/>
      <c r="U272" s="379"/>
      <c r="V272" s="379"/>
      <c r="W272" s="379"/>
      <c r="X272" s="379"/>
      <c r="Y272" s="379"/>
    </row>
    <row r="273" ht="12.75">
      <c r="P273" s="1"/>
    </row>
    <row r="274" ht="12.75">
      <c r="P274" s="1"/>
    </row>
    <row r="275" ht="12.75">
      <c r="P275" s="1"/>
    </row>
    <row r="276" spans="7:16" ht="12.75">
      <c r="G276" s="139"/>
      <c r="P276" s="1"/>
    </row>
    <row r="277" ht="12.75">
      <c r="P277" s="1"/>
    </row>
  </sheetData>
  <sheetProtection/>
  <mergeCells count="26">
    <mergeCell ref="E6:O6"/>
    <mergeCell ref="N7:O7"/>
    <mergeCell ref="H7:I7"/>
    <mergeCell ref="C2:O2"/>
    <mergeCell ref="C3:O3"/>
    <mergeCell ref="C5:O5"/>
    <mergeCell ref="C4:O4"/>
    <mergeCell ref="J7:K7"/>
    <mergeCell ref="L7:M7"/>
    <mergeCell ref="C42:E42"/>
    <mergeCell ref="C51:E51"/>
    <mergeCell ref="C184:E184"/>
    <mergeCell ref="D7:E7"/>
    <mergeCell ref="C29:E29"/>
    <mergeCell ref="C12:E12"/>
    <mergeCell ref="C7:C8"/>
    <mergeCell ref="C264:E264"/>
    <mergeCell ref="C271:E271"/>
    <mergeCell ref="C194:E194"/>
    <mergeCell ref="F7:G7"/>
    <mergeCell ref="C263:E263"/>
    <mergeCell ref="C30:E30"/>
    <mergeCell ref="C43:E43"/>
    <mergeCell ref="C52:E52"/>
    <mergeCell ref="C185:E185"/>
    <mergeCell ref="C195:E195"/>
  </mergeCells>
  <printOptions/>
  <pageMargins left="0.51" right="0.12" top="1.12" bottom="0.74" header="0.31496062992126" footer="0.35"/>
  <pageSetup horizontalDpi="600" verticalDpi="600" orientation="landscape" paperSize="5" scale="80" r:id="rId4"/>
  <headerFooter alignWithMargins="0">
    <oddHeader>&amp;L
&amp;RTabel D-2 (Biaya Pengembangan)</oddHeader>
  </headerFooter>
  <ignoredErrors>
    <ignoredError sqref="O131:O133 O109:O129 O57:O108" emptyCellReference="1"/>
    <ignoredError sqref="O182 O174:O180 O162:O172 O145 O148:O152 O154:O155 O157 O138:O139 O142" numberStoredAsText="1" emptyCellReference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SheetLayoutView="85" zoomScalePageLayoutView="0" workbookViewId="0" topLeftCell="C1">
      <selection activeCell="C3" sqref="C3:O3"/>
    </sheetView>
  </sheetViews>
  <sheetFormatPr defaultColWidth="9.140625" defaultRowHeight="12.75"/>
  <cols>
    <col min="1" max="2" width="2.7109375" style="0" customWidth="1"/>
    <col min="3" max="3" width="25.140625" style="0" customWidth="1"/>
    <col min="4" max="4" width="7.28125" style="0" customWidth="1"/>
    <col min="5" max="5" width="9.00390625" style="0" customWidth="1"/>
    <col min="6" max="6" width="10.140625" style="0" customWidth="1"/>
    <col min="7" max="7" width="11.140625" style="0" customWidth="1"/>
    <col min="8" max="8" width="7.57421875" style="0" customWidth="1"/>
    <col min="9" max="9" width="10.8515625" style="0" customWidth="1"/>
    <col min="10" max="10" width="7.57421875" style="0" customWidth="1"/>
    <col min="11" max="11" width="10.140625" style="0" customWidth="1"/>
    <col min="12" max="12" width="7.57421875" style="0" customWidth="1"/>
    <col min="13" max="13" width="9.8515625" style="0" customWidth="1"/>
    <col min="14" max="14" width="7.57421875" style="0" customWidth="1"/>
    <col min="15" max="15" width="9.8515625" style="0" customWidth="1"/>
    <col min="16" max="20" width="12.7109375" style="0" customWidth="1"/>
  </cols>
  <sheetData>
    <row r="1" spans="15:25" ht="12.75"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633"/>
      <c r="D2" s="633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636" t="s">
        <v>342</v>
      </c>
      <c r="D3" s="636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1"/>
      <c r="B4" s="1"/>
      <c r="C4" s="636" t="s">
        <v>99</v>
      </c>
      <c r="D4" s="636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"/>
      <c r="B5" s="1"/>
      <c r="C5" s="636" t="s">
        <v>799</v>
      </c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"/>
      <c r="B6" s="1"/>
      <c r="C6" s="636" t="s">
        <v>57</v>
      </c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633"/>
      <c r="D7" s="633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.75" thickBot="1">
      <c r="A8" s="1"/>
      <c r="B8" s="1"/>
      <c r="C8" s="107"/>
      <c r="D8" s="107"/>
      <c r="E8" s="638" t="s">
        <v>456</v>
      </c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1"/>
      <c r="Q8" s="1"/>
      <c r="R8" s="1"/>
      <c r="S8" s="1"/>
      <c r="T8" s="1"/>
      <c r="U8" s="1"/>
      <c r="V8" s="1"/>
      <c r="W8" s="1"/>
      <c r="X8" s="1"/>
      <c r="Y8" s="1"/>
    </row>
    <row r="9" spans="3:25" s="395" customFormat="1" ht="12.75">
      <c r="C9" s="643" t="s">
        <v>343</v>
      </c>
      <c r="D9" s="642" t="s">
        <v>226</v>
      </c>
      <c r="E9" s="642"/>
      <c r="F9" s="642" t="s">
        <v>100</v>
      </c>
      <c r="G9" s="642"/>
      <c r="H9" s="640" t="s">
        <v>296</v>
      </c>
      <c r="I9" s="640"/>
      <c r="J9" s="640" t="s">
        <v>490</v>
      </c>
      <c r="K9" s="640"/>
      <c r="L9" s="640" t="s">
        <v>70</v>
      </c>
      <c r="M9" s="640"/>
      <c r="N9" s="640" t="s">
        <v>490</v>
      </c>
      <c r="O9" s="641"/>
      <c r="P9" s="410"/>
      <c r="Q9" s="410"/>
      <c r="R9" s="410"/>
      <c r="S9" s="410"/>
      <c r="T9" s="410"/>
      <c r="U9" s="410"/>
      <c r="V9" s="410"/>
      <c r="W9" s="410"/>
      <c r="X9" s="410"/>
      <c r="Y9" s="410"/>
    </row>
    <row r="10" spans="3:25" s="395" customFormat="1" ht="12.75">
      <c r="C10" s="644"/>
      <c r="D10" s="412" t="s">
        <v>225</v>
      </c>
      <c r="E10" s="412" t="s">
        <v>326</v>
      </c>
      <c r="F10" s="412" t="s">
        <v>433</v>
      </c>
      <c r="G10" s="412" t="s">
        <v>434</v>
      </c>
      <c r="H10" s="412" t="s">
        <v>436</v>
      </c>
      <c r="I10" s="412" t="s">
        <v>434</v>
      </c>
      <c r="J10" s="412" t="s">
        <v>436</v>
      </c>
      <c r="K10" s="412" t="s">
        <v>434</v>
      </c>
      <c r="L10" s="412" t="s">
        <v>436</v>
      </c>
      <c r="M10" s="412" t="s">
        <v>434</v>
      </c>
      <c r="N10" s="412" t="s">
        <v>436</v>
      </c>
      <c r="O10" s="413" t="s">
        <v>434</v>
      </c>
      <c r="P10" s="410"/>
      <c r="Q10" s="410"/>
      <c r="R10" s="410"/>
      <c r="S10" s="410"/>
      <c r="T10" s="410"/>
      <c r="U10" s="410"/>
      <c r="V10" s="410"/>
      <c r="W10" s="410"/>
      <c r="X10" s="410"/>
      <c r="Y10" s="410"/>
    </row>
    <row r="11" spans="3:25" s="395" customFormat="1" ht="12.75">
      <c r="C11" s="411">
        <v>1</v>
      </c>
      <c r="D11" s="412" t="s">
        <v>330</v>
      </c>
      <c r="E11" s="412" t="s">
        <v>331</v>
      </c>
      <c r="F11" s="412" t="s">
        <v>338</v>
      </c>
      <c r="G11" s="412" t="s">
        <v>337</v>
      </c>
      <c r="H11" s="412" t="s">
        <v>332</v>
      </c>
      <c r="I11" s="412" t="s">
        <v>336</v>
      </c>
      <c r="J11" s="412" t="s">
        <v>333</v>
      </c>
      <c r="K11" s="412" t="s">
        <v>339</v>
      </c>
      <c r="L11" s="412" t="s">
        <v>334</v>
      </c>
      <c r="M11" s="412" t="s">
        <v>340</v>
      </c>
      <c r="N11" s="412" t="s">
        <v>335</v>
      </c>
      <c r="O11" s="413" t="s">
        <v>341</v>
      </c>
      <c r="P11" s="410"/>
      <c r="Q11" s="410"/>
      <c r="R11" s="410"/>
      <c r="S11" s="410"/>
      <c r="T11" s="410"/>
      <c r="U11" s="410"/>
      <c r="V11" s="410"/>
      <c r="W11" s="410"/>
      <c r="X11" s="410"/>
      <c r="Y11" s="410"/>
    </row>
    <row r="12" spans="3:25" ht="12.75">
      <c r="C12" s="120"/>
      <c r="D12" s="88"/>
      <c r="E12" s="88"/>
      <c r="F12" s="89"/>
      <c r="G12" s="89"/>
      <c r="H12" s="94"/>
      <c r="I12" s="87"/>
      <c r="J12" s="90"/>
      <c r="K12" s="87"/>
      <c r="L12" s="90"/>
      <c r="M12" s="87"/>
      <c r="N12" s="93"/>
      <c r="O12" s="12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22" t="s">
        <v>329</v>
      </c>
      <c r="D13" s="123"/>
      <c r="E13" s="124"/>
      <c r="F13" s="125"/>
      <c r="G13" s="125"/>
      <c r="H13" s="126"/>
      <c r="I13" s="125"/>
      <c r="J13" s="126"/>
      <c r="K13" s="125"/>
      <c r="L13" s="126"/>
      <c r="M13" s="125"/>
      <c r="N13" s="126"/>
      <c r="O13" s="127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"/>
      <c r="B14" s="1"/>
      <c r="C14" s="134" t="s">
        <v>229</v>
      </c>
      <c r="D14" s="184"/>
      <c r="E14" s="185"/>
      <c r="F14" s="251"/>
      <c r="G14" s="186">
        <v>388560000</v>
      </c>
      <c r="H14" s="254">
        <v>1</v>
      </c>
      <c r="I14" s="186">
        <v>97140000</v>
      </c>
      <c r="J14" s="256">
        <v>1</v>
      </c>
      <c r="K14" s="186">
        <v>97140000</v>
      </c>
      <c r="L14" s="256">
        <v>1</v>
      </c>
      <c r="M14" s="186">
        <v>97140000</v>
      </c>
      <c r="N14" s="187">
        <v>1</v>
      </c>
      <c r="O14" s="463">
        <v>97140000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>
      <c r="A15" s="1"/>
      <c r="B15" s="1"/>
      <c r="C15" s="119" t="s">
        <v>431</v>
      </c>
      <c r="D15" s="91" t="s">
        <v>102</v>
      </c>
      <c r="E15" s="250" t="s">
        <v>94</v>
      </c>
      <c r="F15" s="246">
        <v>4</v>
      </c>
      <c r="G15" s="466">
        <v>388560000</v>
      </c>
      <c r="H15" s="248" t="s">
        <v>346</v>
      </c>
      <c r="I15" s="250" t="s">
        <v>94</v>
      </c>
      <c r="J15" s="248" t="s">
        <v>346</v>
      </c>
      <c r="K15" s="250" t="s">
        <v>94</v>
      </c>
      <c r="L15" s="248" t="s">
        <v>346</v>
      </c>
      <c r="M15" s="250" t="s">
        <v>94</v>
      </c>
      <c r="N15" s="458" t="s">
        <v>346</v>
      </c>
      <c r="O15" s="464" t="s">
        <v>94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34" t="s">
        <v>263</v>
      </c>
      <c r="D16" s="181"/>
      <c r="E16" s="182"/>
      <c r="F16" s="252"/>
      <c r="G16" s="183">
        <f>SUM(G17:G23)</f>
        <v>72164000</v>
      </c>
      <c r="H16" s="254"/>
      <c r="I16" s="183">
        <f>SUM(I17:I23)</f>
        <v>18041000</v>
      </c>
      <c r="J16" s="254"/>
      <c r="K16" s="183">
        <f>SUM(K17:K23)</f>
        <v>18041000</v>
      </c>
      <c r="L16" s="254"/>
      <c r="M16" s="183">
        <f>SUM(M17:M23)</f>
        <v>18041000</v>
      </c>
      <c r="N16" s="456"/>
      <c r="O16" s="465">
        <f>SUM(O17:O23)</f>
        <v>18041000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19" t="s">
        <v>345</v>
      </c>
      <c r="D17" s="91" t="s">
        <v>101</v>
      </c>
      <c r="E17" s="137">
        <v>1166000</v>
      </c>
      <c r="F17" s="246">
        <f>+H17+J17+L17+N17</f>
        <v>4</v>
      </c>
      <c r="G17" s="82">
        <f aca="true" t="shared" si="0" ref="G17:G23">+I17+K17+M17+O17</f>
        <v>4664000</v>
      </c>
      <c r="H17" s="248" t="s">
        <v>346</v>
      </c>
      <c r="I17" s="84">
        <f aca="true" t="shared" si="1" ref="I17:I23">+H17*$E17</f>
        <v>1166000</v>
      </c>
      <c r="J17" s="248" t="s">
        <v>346</v>
      </c>
      <c r="K17" s="84">
        <f aca="true" t="shared" si="2" ref="K17:K23">+J17*$E17</f>
        <v>1166000</v>
      </c>
      <c r="L17" s="248" t="s">
        <v>346</v>
      </c>
      <c r="M17" s="84">
        <f aca="true" t="shared" si="3" ref="M17:M23">+L17*$E17</f>
        <v>1166000</v>
      </c>
      <c r="N17" s="458" t="s">
        <v>346</v>
      </c>
      <c r="O17" s="459">
        <v>1166000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19" t="s">
        <v>230</v>
      </c>
      <c r="D18" s="91" t="s">
        <v>101</v>
      </c>
      <c r="E18" s="137">
        <v>2239000</v>
      </c>
      <c r="F18" s="246">
        <v>4</v>
      </c>
      <c r="G18" s="82">
        <v>8956000</v>
      </c>
      <c r="H18" s="248" t="s">
        <v>346</v>
      </c>
      <c r="I18" s="84">
        <f t="shared" si="1"/>
        <v>2239000</v>
      </c>
      <c r="J18" s="248" t="s">
        <v>346</v>
      </c>
      <c r="K18" s="84">
        <f t="shared" si="2"/>
        <v>2239000</v>
      </c>
      <c r="L18" s="248" t="s">
        <v>346</v>
      </c>
      <c r="M18" s="84">
        <f t="shared" si="3"/>
        <v>2239000</v>
      </c>
      <c r="N18" s="83" t="s">
        <v>346</v>
      </c>
      <c r="O18" s="457">
        <f aca="true" t="shared" si="4" ref="O18:O23">+N18*$E18</f>
        <v>2239000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19" t="s">
        <v>231</v>
      </c>
      <c r="D19" s="91" t="s">
        <v>101</v>
      </c>
      <c r="E19" s="137">
        <v>900000</v>
      </c>
      <c r="F19" s="246">
        <v>4</v>
      </c>
      <c r="G19" s="82">
        <v>3600000</v>
      </c>
      <c r="H19" s="248" t="s">
        <v>346</v>
      </c>
      <c r="I19" s="84">
        <f t="shared" si="1"/>
        <v>900000</v>
      </c>
      <c r="J19" s="248" t="s">
        <v>346</v>
      </c>
      <c r="K19" s="84">
        <f t="shared" si="2"/>
        <v>900000</v>
      </c>
      <c r="L19" s="248" t="s">
        <v>346</v>
      </c>
      <c r="M19" s="84">
        <f t="shared" si="3"/>
        <v>900000</v>
      </c>
      <c r="N19" s="83" t="s">
        <v>346</v>
      </c>
      <c r="O19" s="84">
        <f t="shared" si="4"/>
        <v>900000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19" t="s">
        <v>432</v>
      </c>
      <c r="D20" s="91" t="s">
        <v>101</v>
      </c>
      <c r="E20" s="137">
        <v>6851000</v>
      </c>
      <c r="F20" s="246">
        <v>4</v>
      </c>
      <c r="G20" s="82">
        <v>27404000</v>
      </c>
      <c r="H20" s="255">
        <v>1</v>
      </c>
      <c r="I20" s="84">
        <f t="shared" si="1"/>
        <v>6851000</v>
      </c>
      <c r="J20" s="257">
        <v>1</v>
      </c>
      <c r="K20" s="84">
        <f t="shared" si="2"/>
        <v>6851000</v>
      </c>
      <c r="L20" s="257">
        <v>1</v>
      </c>
      <c r="M20" s="84">
        <f t="shared" si="3"/>
        <v>6851000</v>
      </c>
      <c r="N20" s="85">
        <v>1</v>
      </c>
      <c r="O20" s="84">
        <f t="shared" si="4"/>
        <v>6851000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19" t="s">
        <v>290</v>
      </c>
      <c r="D21" s="91" t="s">
        <v>101</v>
      </c>
      <c r="E21" s="137">
        <v>5585000</v>
      </c>
      <c r="F21" s="246">
        <v>4</v>
      </c>
      <c r="G21" s="82">
        <f t="shared" si="0"/>
        <v>22340000</v>
      </c>
      <c r="H21" s="255">
        <v>1</v>
      </c>
      <c r="I21" s="84">
        <f t="shared" si="1"/>
        <v>5585000</v>
      </c>
      <c r="J21" s="257">
        <v>1</v>
      </c>
      <c r="K21" s="84">
        <f t="shared" si="2"/>
        <v>5585000</v>
      </c>
      <c r="L21" s="257">
        <v>1</v>
      </c>
      <c r="M21" s="84">
        <f t="shared" si="3"/>
        <v>5585000</v>
      </c>
      <c r="N21" s="85">
        <v>1</v>
      </c>
      <c r="O21" s="84">
        <f t="shared" si="4"/>
        <v>5585000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28" t="s">
        <v>291</v>
      </c>
      <c r="D22" s="91" t="s">
        <v>101</v>
      </c>
      <c r="E22" s="137">
        <v>800000</v>
      </c>
      <c r="F22" s="246">
        <v>4</v>
      </c>
      <c r="G22" s="82">
        <f t="shared" si="0"/>
        <v>3200000</v>
      </c>
      <c r="H22" s="255">
        <v>1</v>
      </c>
      <c r="I22" s="84">
        <f t="shared" si="1"/>
        <v>800000</v>
      </c>
      <c r="J22" s="257">
        <v>1</v>
      </c>
      <c r="K22" s="84">
        <f t="shared" si="2"/>
        <v>800000</v>
      </c>
      <c r="L22" s="257">
        <v>1</v>
      </c>
      <c r="M22" s="84">
        <f t="shared" si="3"/>
        <v>800000</v>
      </c>
      <c r="N22" s="85">
        <v>1</v>
      </c>
      <c r="O22" s="454">
        <f t="shared" si="4"/>
        <v>800000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19" t="s">
        <v>292</v>
      </c>
      <c r="D23" s="91" t="s">
        <v>101</v>
      </c>
      <c r="E23" s="137">
        <v>500000</v>
      </c>
      <c r="F23" s="246">
        <v>4</v>
      </c>
      <c r="G23" s="82">
        <f t="shared" si="0"/>
        <v>2000000</v>
      </c>
      <c r="H23" s="255">
        <v>1</v>
      </c>
      <c r="I23" s="84">
        <f t="shared" si="1"/>
        <v>500000</v>
      </c>
      <c r="J23" s="257">
        <v>1</v>
      </c>
      <c r="K23" s="84">
        <f t="shared" si="2"/>
        <v>500000</v>
      </c>
      <c r="L23" s="257">
        <v>1</v>
      </c>
      <c r="M23" s="84">
        <f t="shared" si="3"/>
        <v>500000</v>
      </c>
      <c r="N23" s="452">
        <v>1</v>
      </c>
      <c r="O23" s="459">
        <f t="shared" si="4"/>
        <v>500000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35" t="s">
        <v>496</v>
      </c>
      <c r="D24" s="91" t="s">
        <v>101</v>
      </c>
      <c r="E24" s="137"/>
      <c r="F24" s="253"/>
      <c r="G24" s="188">
        <f>SUM(G25:G25)</f>
        <v>8000000</v>
      </c>
      <c r="H24" s="251"/>
      <c r="I24" s="188">
        <f>SUM(I25:I25)</f>
        <v>2000000</v>
      </c>
      <c r="J24" s="253"/>
      <c r="K24" s="188">
        <f>SUM(K25:K25)</f>
        <v>2000000</v>
      </c>
      <c r="L24" s="253"/>
      <c r="M24" s="188">
        <f>SUM(M25:M25)</f>
        <v>2000000</v>
      </c>
      <c r="N24" s="451"/>
      <c r="O24" s="460">
        <f>SUM(O25:O25)</f>
        <v>2000000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19" t="s">
        <v>497</v>
      </c>
      <c r="D25" s="91" t="s">
        <v>101</v>
      </c>
      <c r="E25" s="137">
        <v>2000000</v>
      </c>
      <c r="F25" s="246">
        <v>4</v>
      </c>
      <c r="G25" s="82">
        <v>8000000</v>
      </c>
      <c r="H25" s="255">
        <v>1</v>
      </c>
      <c r="I25" s="86">
        <v>2000000</v>
      </c>
      <c r="J25" s="257">
        <v>1</v>
      </c>
      <c r="K25" s="86">
        <v>2000000</v>
      </c>
      <c r="L25" s="257">
        <v>1</v>
      </c>
      <c r="M25" s="86">
        <v>2000000</v>
      </c>
      <c r="N25" s="452">
        <v>1</v>
      </c>
      <c r="O25" s="461">
        <v>2000000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36" t="s">
        <v>498</v>
      </c>
      <c r="D26" s="91" t="s">
        <v>101</v>
      </c>
      <c r="E26" s="138"/>
      <c r="F26" s="251"/>
      <c r="G26" s="186">
        <f>SUM(G27:G28:G29:G30)</f>
        <v>22000000</v>
      </c>
      <c r="H26" s="251"/>
      <c r="I26" s="186">
        <f>SUM(I27:I28:I29:I30)</f>
        <v>5500000</v>
      </c>
      <c r="J26" s="251"/>
      <c r="K26" s="186">
        <f>SUM(K27:K28:K29:K30)</f>
        <v>5500000</v>
      </c>
      <c r="L26" s="251"/>
      <c r="M26" s="186">
        <f>SUM(M27:M28:M29:M30)</f>
        <v>5500000</v>
      </c>
      <c r="N26" s="453"/>
      <c r="O26" s="462">
        <v>5500000</v>
      </c>
      <c r="P26" s="32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19" t="s">
        <v>95</v>
      </c>
      <c r="D27" s="91" t="s">
        <v>101</v>
      </c>
      <c r="E27" s="137">
        <v>3000000</v>
      </c>
      <c r="F27" s="246">
        <v>4</v>
      </c>
      <c r="G27" s="82">
        <v>12000000</v>
      </c>
      <c r="H27" s="248" t="s">
        <v>346</v>
      </c>
      <c r="I27" s="84">
        <f>+H27*$E27</f>
        <v>3000000</v>
      </c>
      <c r="J27" s="248" t="s">
        <v>346</v>
      </c>
      <c r="K27" s="84">
        <f>+J27*$E27</f>
        <v>3000000</v>
      </c>
      <c r="L27" s="248" t="s">
        <v>346</v>
      </c>
      <c r="M27" s="84">
        <f>+L27*$E27</f>
        <v>3000000</v>
      </c>
      <c r="N27" s="458" t="s">
        <v>346</v>
      </c>
      <c r="O27" s="459">
        <f>+N27*$E27</f>
        <v>3000000</v>
      </c>
      <c r="P27" s="449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19" t="s">
        <v>96</v>
      </c>
      <c r="D28" s="391" t="s">
        <v>101</v>
      </c>
      <c r="E28" s="392">
        <v>1000000</v>
      </c>
      <c r="F28" s="246">
        <v>4</v>
      </c>
      <c r="G28" s="82">
        <v>4000000</v>
      </c>
      <c r="H28" s="248" t="s">
        <v>346</v>
      </c>
      <c r="I28" s="84">
        <f>+H28*$E28</f>
        <v>1000000</v>
      </c>
      <c r="J28" s="248" t="s">
        <v>346</v>
      </c>
      <c r="K28" s="84">
        <f>+J28*$E28</f>
        <v>1000000</v>
      </c>
      <c r="L28" s="248" t="s">
        <v>346</v>
      </c>
      <c r="M28" s="84">
        <f>+L28*$E28</f>
        <v>1000000</v>
      </c>
      <c r="N28" s="83" t="s">
        <v>346</v>
      </c>
      <c r="O28" s="455">
        <f>+N28*$E28</f>
        <v>1000000</v>
      </c>
      <c r="P28" s="449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249" t="s">
        <v>97</v>
      </c>
      <c r="D29" s="393" t="s">
        <v>101</v>
      </c>
      <c r="E29" s="394">
        <v>1200000</v>
      </c>
      <c r="F29" s="247">
        <v>4</v>
      </c>
      <c r="G29" s="82">
        <v>4800000</v>
      </c>
      <c r="H29" s="248" t="s">
        <v>346</v>
      </c>
      <c r="I29" s="84">
        <v>1200000</v>
      </c>
      <c r="J29" s="248" t="s">
        <v>346</v>
      </c>
      <c r="K29" s="84">
        <v>1200000</v>
      </c>
      <c r="L29" s="248" t="s">
        <v>346</v>
      </c>
      <c r="M29" s="84">
        <v>1200000</v>
      </c>
      <c r="N29" s="83" t="s">
        <v>346</v>
      </c>
      <c r="O29" s="450">
        <v>1200000</v>
      </c>
      <c r="P29" s="449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249" t="s">
        <v>98</v>
      </c>
      <c r="D30" s="393" t="s">
        <v>101</v>
      </c>
      <c r="E30" s="394">
        <v>300000</v>
      </c>
      <c r="F30" s="247">
        <v>4</v>
      </c>
      <c r="G30" s="82">
        <v>1200000</v>
      </c>
      <c r="H30" s="248" t="s">
        <v>346</v>
      </c>
      <c r="I30" s="84">
        <v>300000</v>
      </c>
      <c r="J30" s="248" t="s">
        <v>346</v>
      </c>
      <c r="K30" s="84">
        <v>300000</v>
      </c>
      <c r="L30" s="248" t="s">
        <v>346</v>
      </c>
      <c r="M30" s="84">
        <v>300000</v>
      </c>
      <c r="N30" s="83" t="s">
        <v>346</v>
      </c>
      <c r="O30" s="450">
        <v>300000</v>
      </c>
      <c r="P30" s="449"/>
      <c r="Q30" s="1"/>
      <c r="R30" s="1"/>
      <c r="S30" s="1"/>
      <c r="T30" s="1"/>
      <c r="U30" s="1"/>
      <c r="V30" s="1"/>
      <c r="W30" s="1"/>
      <c r="X30" s="1"/>
      <c r="Y30" s="1"/>
    </row>
    <row r="31" spans="3:25" ht="15" customHeight="1">
      <c r="C31" s="635" t="s">
        <v>232</v>
      </c>
      <c r="D31" s="590"/>
      <c r="E31" s="590"/>
      <c r="F31" s="594"/>
      <c r="G31" s="92">
        <f>+G14+G16+G24+G26</f>
        <v>490724000</v>
      </c>
      <c r="H31" s="95"/>
      <c r="I31" s="92">
        <f>+I14+I16+I24+I26</f>
        <v>122681000</v>
      </c>
      <c r="J31" s="95"/>
      <c r="K31" s="92">
        <f>+K14+K16+K24+K26</f>
        <v>122681000</v>
      </c>
      <c r="L31" s="95"/>
      <c r="M31" s="92">
        <f>+M14+M16+M24+M26</f>
        <v>122681000</v>
      </c>
      <c r="N31" s="95"/>
      <c r="O31" s="129">
        <f>+O14+O16+O24+O26</f>
        <v>122681000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3:25" ht="12.75" customHeight="1" thickBot="1">
      <c r="C32" s="635" t="s">
        <v>233</v>
      </c>
      <c r="D32" s="593"/>
      <c r="E32" s="593"/>
      <c r="F32" s="594"/>
      <c r="G32" s="130">
        <f>+'D-2 Pengb'!G272+'D-2 Oper'!G31</f>
        <v>884582000</v>
      </c>
      <c r="H32" s="131"/>
      <c r="I32" s="130">
        <f>+'D-2 Pengb'!I272+'D-2 Oper'!I31</f>
        <v>177091000</v>
      </c>
      <c r="J32" s="131"/>
      <c r="K32" s="130">
        <f>+'D-2 Pengb'!K272+'D-2 Oper'!K31</f>
        <v>173221000</v>
      </c>
      <c r="L32" s="131"/>
      <c r="M32" s="130">
        <f>+'D-2 Pengb'!M272+'D-2 Oper'!M31</f>
        <v>275549000</v>
      </c>
      <c r="N32" s="131"/>
      <c r="O32" s="132">
        <f>+'D-2 Pengb'!O272+'D-2 Oper'!O31</f>
        <v>265721000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2.75">
      <c r="E33" s="139"/>
    </row>
    <row r="34" spans="5:10" ht="12.75">
      <c r="E34" s="139"/>
      <c r="G34" s="150"/>
      <c r="J34" s="3" t="s">
        <v>580</v>
      </c>
    </row>
  </sheetData>
  <sheetProtection/>
  <mergeCells count="16">
    <mergeCell ref="C6:O6"/>
    <mergeCell ref="C31:F31"/>
    <mergeCell ref="L9:M9"/>
    <mergeCell ref="C9:C10"/>
    <mergeCell ref="D9:E9"/>
    <mergeCell ref="H9:I9"/>
    <mergeCell ref="C32:F32"/>
    <mergeCell ref="C2:O2"/>
    <mergeCell ref="C3:O3"/>
    <mergeCell ref="C5:O5"/>
    <mergeCell ref="C7:O7"/>
    <mergeCell ref="E8:O8"/>
    <mergeCell ref="C4:O4"/>
    <mergeCell ref="N9:O9"/>
    <mergeCell ref="F9:G9"/>
    <mergeCell ref="J9:K9"/>
  </mergeCells>
  <printOptions/>
  <pageMargins left="0.71" right="0" top="0.74" bottom="0" header="0.31496062992125984" footer="0.5118110236220472"/>
  <pageSetup firstPageNumber="0" useFirstPageNumber="1" horizontalDpi="600" verticalDpi="600" orientation="landscape" paperSize="5" r:id="rId4"/>
  <headerFooter alignWithMargins="0">
    <oddHeader>&amp;L
&amp;RTabel D-2 (Biaya Operasional)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B1">
      <selection activeCell="F3" sqref="F3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37.421875" style="0" customWidth="1"/>
    <col min="4" max="4" width="19.421875" style="0" customWidth="1"/>
    <col min="9" max="9" width="10.00390625" style="0" bestFit="1" customWidth="1"/>
  </cols>
  <sheetData>
    <row r="1" spans="2:4" ht="18">
      <c r="B1" s="34"/>
      <c r="C1" s="140"/>
      <c r="D1" s="141"/>
    </row>
    <row r="2" spans="2:4" ht="18">
      <c r="B2" s="34"/>
      <c r="C2" s="140"/>
      <c r="D2" s="140"/>
    </row>
    <row r="3" spans="2:4" ht="14.25">
      <c r="B3" s="636" t="s">
        <v>507</v>
      </c>
      <c r="C3" s="637"/>
      <c r="D3" s="637"/>
    </row>
    <row r="4" spans="2:4" ht="14.25">
      <c r="B4" s="636" t="s">
        <v>59</v>
      </c>
      <c r="C4" s="637"/>
      <c r="D4" s="637"/>
    </row>
    <row r="5" spans="2:4" ht="14.25">
      <c r="B5" s="636" t="s">
        <v>798</v>
      </c>
      <c r="C5" s="637"/>
      <c r="D5" s="637"/>
    </row>
    <row r="6" spans="2:4" ht="14.25">
      <c r="B6" s="636" t="s">
        <v>60</v>
      </c>
      <c r="C6" s="637"/>
      <c r="D6" s="637"/>
    </row>
    <row r="7" spans="2:4" ht="15.75" customHeight="1" thickBot="1">
      <c r="B7" s="422"/>
      <c r="C7" s="423"/>
      <c r="D7" s="423"/>
    </row>
    <row r="8" spans="2:4" s="395" customFormat="1" ht="16.5" customHeight="1">
      <c r="B8" s="424" t="s">
        <v>234</v>
      </c>
      <c r="C8" s="425" t="s">
        <v>347</v>
      </c>
      <c r="D8" s="426" t="s">
        <v>296</v>
      </c>
    </row>
    <row r="9" spans="2:4" ht="16.5" customHeight="1">
      <c r="B9" s="427">
        <v>1</v>
      </c>
      <c r="C9" s="428" t="s">
        <v>348</v>
      </c>
      <c r="D9" s="429">
        <v>69475000</v>
      </c>
    </row>
    <row r="10" spans="2:4" ht="16.5" customHeight="1">
      <c r="B10" s="427">
        <v>2</v>
      </c>
      <c r="C10" s="428" t="s">
        <v>444</v>
      </c>
      <c r="D10" s="429">
        <f>SUM(D11:D11)</f>
        <v>7200000</v>
      </c>
    </row>
    <row r="11" spans="2:4" ht="16.5" customHeight="1">
      <c r="B11" s="430" t="s">
        <v>349</v>
      </c>
      <c r="C11" s="431" t="s">
        <v>104</v>
      </c>
      <c r="D11" s="432">
        <v>7200000</v>
      </c>
    </row>
    <row r="12" spans="2:4" ht="16.5" customHeight="1">
      <c r="B12" s="427">
        <v>3</v>
      </c>
      <c r="C12" s="433" t="s">
        <v>351</v>
      </c>
      <c r="D12" s="429">
        <f>SUM(D13:D13)</f>
        <v>5040000</v>
      </c>
    </row>
    <row r="13" spans="2:4" ht="16.5" customHeight="1">
      <c r="B13" s="430" t="s">
        <v>352</v>
      </c>
      <c r="C13" s="431" t="s">
        <v>353</v>
      </c>
      <c r="D13" s="432">
        <v>5040000</v>
      </c>
    </row>
    <row r="14" spans="2:4" ht="16.5" customHeight="1">
      <c r="B14" s="427">
        <v>4</v>
      </c>
      <c r="C14" s="433" t="s">
        <v>447</v>
      </c>
      <c r="D14" s="429">
        <f>SUM(D15:D16)</f>
        <v>50400000</v>
      </c>
    </row>
    <row r="15" spans="2:4" ht="16.5" customHeight="1">
      <c r="B15" s="430" t="s">
        <v>109</v>
      </c>
      <c r="C15" s="431" t="s">
        <v>353</v>
      </c>
      <c r="D15" s="432">
        <v>23400000</v>
      </c>
    </row>
    <row r="16" spans="2:4" ht="16.5" customHeight="1">
      <c r="B16" s="430" t="s">
        <v>110</v>
      </c>
      <c r="C16" s="431" t="s">
        <v>108</v>
      </c>
      <c r="D16" s="432">
        <v>27000000</v>
      </c>
    </row>
    <row r="17" spans="2:4" ht="16.5" customHeight="1">
      <c r="B17" s="427">
        <v>5</v>
      </c>
      <c r="C17" s="433" t="s">
        <v>354</v>
      </c>
      <c r="D17" s="429">
        <f>+D18+D20</f>
        <v>18300000</v>
      </c>
    </row>
    <row r="18" spans="2:4" ht="16.5" customHeight="1">
      <c r="B18" s="427">
        <v>5.1</v>
      </c>
      <c r="C18" s="433" t="s">
        <v>355</v>
      </c>
      <c r="D18" s="429">
        <f>SUM(D19:D19)</f>
        <v>18300000</v>
      </c>
    </row>
    <row r="19" spans="2:4" ht="16.5" customHeight="1">
      <c r="B19" s="430" t="s">
        <v>135</v>
      </c>
      <c r="C19" s="431" t="s">
        <v>309</v>
      </c>
      <c r="D19" s="432">
        <v>18300000</v>
      </c>
    </row>
    <row r="20" spans="2:4" ht="16.5" customHeight="1">
      <c r="B20" s="427">
        <v>5.2</v>
      </c>
      <c r="C20" s="434" t="s">
        <v>356</v>
      </c>
      <c r="D20" s="435">
        <f>SUM(D21:D21)</f>
        <v>0</v>
      </c>
    </row>
    <row r="21" spans="2:4" ht="16.5" customHeight="1">
      <c r="B21" s="436" t="s">
        <v>137</v>
      </c>
      <c r="C21" s="437" t="s">
        <v>133</v>
      </c>
      <c r="D21" s="438"/>
    </row>
    <row r="22" spans="2:4" ht="16.5" customHeight="1">
      <c r="B22" s="436" t="s">
        <v>138</v>
      </c>
      <c r="C22" s="439" t="s">
        <v>134</v>
      </c>
      <c r="D22" s="438"/>
    </row>
    <row r="23" spans="2:9" ht="16.5" customHeight="1">
      <c r="B23" s="440">
        <v>6</v>
      </c>
      <c r="C23" s="441" t="s">
        <v>236</v>
      </c>
      <c r="D23" s="442">
        <f>SUM(D24:D27)</f>
        <v>26676000</v>
      </c>
      <c r="I23">
        <v>173677000</v>
      </c>
    </row>
    <row r="24" spans="2:4" ht="16.5" customHeight="1">
      <c r="B24" s="436">
        <v>6.1</v>
      </c>
      <c r="C24" s="439" t="s">
        <v>445</v>
      </c>
      <c r="D24" s="438">
        <v>4320000</v>
      </c>
    </row>
    <row r="25" spans="2:4" ht="16.5" customHeight="1">
      <c r="B25" s="430">
        <v>6.2</v>
      </c>
      <c r="C25" s="443" t="s">
        <v>103</v>
      </c>
      <c r="D25" s="444">
        <v>2400000</v>
      </c>
    </row>
    <row r="26" spans="2:4" ht="16.5" customHeight="1">
      <c r="B26" s="445">
        <v>6.3</v>
      </c>
      <c r="C26" s="446" t="s">
        <v>136</v>
      </c>
      <c r="D26" s="447">
        <v>1500000</v>
      </c>
    </row>
    <row r="27" spans="2:4" ht="16.5" customHeight="1">
      <c r="B27" s="445">
        <v>6.4</v>
      </c>
      <c r="C27" s="446" t="s">
        <v>307</v>
      </c>
      <c r="D27" s="447">
        <v>18456000</v>
      </c>
    </row>
    <row r="28" spans="2:4" s="396" customFormat="1" ht="16.5" customHeight="1" thickBot="1">
      <c r="B28" s="645" t="s">
        <v>357</v>
      </c>
      <c r="C28" s="646"/>
      <c r="D28" s="448">
        <f>+D9+D10+D12+D14+D17+D23</f>
        <v>177091000</v>
      </c>
    </row>
    <row r="30" spans="2:4" ht="12.75">
      <c r="B30" s="144" t="s">
        <v>358</v>
      </c>
      <c r="C30" s="145"/>
      <c r="D30" s="145"/>
    </row>
    <row r="31" spans="2:4" ht="12.75">
      <c r="B31" s="145" t="s">
        <v>359</v>
      </c>
      <c r="C31" s="145"/>
      <c r="D31" s="146">
        <v>0.01</v>
      </c>
    </row>
    <row r="32" spans="2:4" ht="12.75">
      <c r="B32" s="145" t="s">
        <v>360</v>
      </c>
      <c r="C32" s="145"/>
      <c r="D32" s="147">
        <v>397000</v>
      </c>
    </row>
    <row r="33" spans="2:4" ht="12.75">
      <c r="B33" s="145" t="s">
        <v>361</v>
      </c>
      <c r="C33" s="145"/>
      <c r="D33" s="148">
        <v>175</v>
      </c>
    </row>
    <row r="34" spans="2:4" ht="12.75">
      <c r="B34" s="145" t="s">
        <v>362</v>
      </c>
      <c r="C34" s="145"/>
      <c r="D34" s="149">
        <f>+D33*$D$32</f>
        <v>69475000</v>
      </c>
    </row>
    <row r="45" ht="12.75">
      <c r="D45" s="150"/>
    </row>
  </sheetData>
  <sheetProtection/>
  <mergeCells count="5">
    <mergeCell ref="B28:C28"/>
    <mergeCell ref="B3:D3"/>
    <mergeCell ref="B4:D4"/>
    <mergeCell ref="B5:D5"/>
    <mergeCell ref="B6:D6"/>
  </mergeCells>
  <printOptions/>
  <pageMargins left="1.4" right="0" top="1.02" bottom="0" header="0.511811023622047" footer="0.511811023622047"/>
  <pageSetup firstPageNumber="0" useFirstPageNumber="1" horizontalDpi="600" verticalDpi="600" orientation="landscape" paperSize="5" r:id="rId2"/>
  <headerFooter alignWithMargins="0">
    <oddHeader>&amp;RTabel : 3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75"/>
  <sheetViews>
    <sheetView zoomScale="50" zoomScaleNormal="50" zoomScalePageLayoutView="0" workbookViewId="0" topLeftCell="A37">
      <selection activeCell="K276" sqref="K276"/>
    </sheetView>
  </sheetViews>
  <sheetFormatPr defaultColWidth="9.140625" defaultRowHeight="12.75"/>
  <cols>
    <col min="1" max="1" width="9.140625" style="189" customWidth="1"/>
    <col min="2" max="2" width="0.13671875" style="189" customWidth="1"/>
    <col min="3" max="3" width="88.7109375" style="189" customWidth="1"/>
    <col min="4" max="5" width="13.421875" style="189" customWidth="1"/>
    <col min="6" max="6" width="12.7109375" style="189" customWidth="1"/>
    <col min="7" max="7" width="11.57421875" style="189" customWidth="1"/>
    <col min="8" max="8" width="11.7109375" style="189" customWidth="1"/>
    <col min="9" max="10" width="12.7109375" style="189" customWidth="1"/>
    <col min="11" max="11" width="12.8515625" style="189" customWidth="1"/>
    <col min="12" max="14" width="9.140625" style="189" customWidth="1"/>
    <col min="15" max="15" width="19.140625" style="189" customWidth="1"/>
    <col min="16" max="16384" width="9.140625" style="189" customWidth="1"/>
  </cols>
  <sheetData>
    <row r="3" spans="3:11" ht="23.25" customHeight="1">
      <c r="C3" s="647" t="s">
        <v>504</v>
      </c>
      <c r="D3" s="648"/>
      <c r="E3" s="648"/>
      <c r="F3" s="648"/>
      <c r="G3" s="648"/>
      <c r="H3" s="648"/>
      <c r="I3" s="648"/>
      <c r="J3" s="648"/>
      <c r="K3" s="472"/>
    </row>
    <row r="4" spans="3:11" ht="22.5" customHeight="1">
      <c r="C4" s="647" t="s">
        <v>617</v>
      </c>
      <c r="D4" s="649"/>
      <c r="E4" s="649"/>
      <c r="F4" s="649"/>
      <c r="G4" s="649"/>
      <c r="H4" s="649"/>
      <c r="I4" s="649"/>
      <c r="J4" s="649"/>
      <c r="K4" s="472"/>
    </row>
    <row r="5" spans="3:11" ht="22.5" customHeight="1">
      <c r="C5" s="647" t="s">
        <v>502</v>
      </c>
      <c r="D5" s="649"/>
      <c r="E5" s="649"/>
      <c r="F5" s="649"/>
      <c r="G5" s="649"/>
      <c r="H5" s="649"/>
      <c r="I5" s="649"/>
      <c r="J5" s="649"/>
      <c r="K5" s="472"/>
    </row>
    <row r="6" spans="3:10" ht="16.5" customHeight="1">
      <c r="C6" s="419"/>
      <c r="D6" s="420"/>
      <c r="E6" s="420"/>
      <c r="F6" s="420"/>
      <c r="G6" s="420"/>
      <c r="H6" s="420"/>
      <c r="I6" s="420"/>
      <c r="J6" s="420"/>
    </row>
    <row r="7" spans="3:11" ht="13.5" customHeight="1" thickBot="1">
      <c r="C7" s="190"/>
      <c r="I7" s="650" t="s">
        <v>456</v>
      </c>
      <c r="J7" s="650"/>
      <c r="K7" s="650"/>
    </row>
    <row r="8" spans="1:13" s="414" customFormat="1" ht="18">
      <c r="A8" s="473"/>
      <c r="C8" s="655" t="s">
        <v>455</v>
      </c>
      <c r="D8" s="659" t="s">
        <v>449</v>
      </c>
      <c r="E8" s="657" t="s">
        <v>491</v>
      </c>
      <c r="F8" s="657"/>
      <c r="G8" s="657"/>
      <c r="H8" s="657"/>
      <c r="I8" s="657"/>
      <c r="J8" s="657"/>
      <c r="K8" s="658"/>
      <c r="L8" s="473"/>
      <c r="M8" s="473"/>
    </row>
    <row r="9" spans="1:13" s="414" customFormat="1" ht="18" customHeight="1">
      <c r="A9" s="473"/>
      <c r="C9" s="656"/>
      <c r="D9" s="660"/>
      <c r="E9" s="504" t="s">
        <v>237</v>
      </c>
      <c r="F9" s="504" t="s">
        <v>235</v>
      </c>
      <c r="G9" s="504" t="s">
        <v>446</v>
      </c>
      <c r="H9" s="504" t="s">
        <v>615</v>
      </c>
      <c r="I9" s="504" t="s">
        <v>448</v>
      </c>
      <c r="J9" s="505" t="s">
        <v>447</v>
      </c>
      <c r="K9" s="506" t="s">
        <v>264</v>
      </c>
      <c r="L9" s="473"/>
      <c r="M9" s="473"/>
    </row>
    <row r="10" spans="1:13" s="415" customFormat="1" ht="18">
      <c r="A10" s="473"/>
      <c r="C10" s="467" t="str">
        <f>+'D-2 Pengb'!C11</f>
        <v>A. PROGRAM/ KEGIATAN STRATEGIS</v>
      </c>
      <c r="D10" s="468"/>
      <c r="E10" s="469"/>
      <c r="F10" s="469"/>
      <c r="G10" s="469"/>
      <c r="H10" s="469"/>
      <c r="I10" s="469"/>
      <c r="J10" s="469"/>
      <c r="K10" s="470"/>
      <c r="L10" s="473"/>
      <c r="M10" s="473"/>
    </row>
    <row r="11" spans="1:14" s="405" customFormat="1" ht="16.5" customHeight="1">
      <c r="A11" s="473"/>
      <c r="C11" s="471" t="str">
        <f>+'D-2 Pengb'!C12</f>
        <v>1.  PENINGKATAN MANAGEMEN KESISWAAN</v>
      </c>
      <c r="D11" s="485">
        <f>SUM(D12:D13:D14:D14)</f>
        <v>1300000</v>
      </c>
      <c r="E11" s="485">
        <f>SUM(E12:E13:E14)</f>
        <v>1300000</v>
      </c>
      <c r="F11" s="485">
        <f>SUM(F12:F13:F14:F14)</f>
        <v>0</v>
      </c>
      <c r="G11" s="486">
        <f>SUM(G12:G14)</f>
        <v>1300000</v>
      </c>
      <c r="H11" s="486">
        <f>SUM(H13:H13)</f>
        <v>0</v>
      </c>
      <c r="I11" s="486">
        <f>SUM(I13:I13)</f>
        <v>0</v>
      </c>
      <c r="J11" s="486">
        <f>SUM(J13:J13)</f>
        <v>0</v>
      </c>
      <c r="K11" s="487">
        <f>SUM(K13:K13)</f>
        <v>0</v>
      </c>
      <c r="L11" s="473"/>
      <c r="M11" s="473"/>
      <c r="N11" s="407"/>
    </row>
    <row r="12" spans="3:14" ht="19.5" customHeight="1">
      <c r="C12" s="507" t="s">
        <v>86</v>
      </c>
      <c r="D12" s="508">
        <v>500000</v>
      </c>
      <c r="E12" s="509">
        <v>500000</v>
      </c>
      <c r="F12" s="509"/>
      <c r="G12" s="509">
        <v>500000</v>
      </c>
      <c r="H12" s="509"/>
      <c r="I12" s="509"/>
      <c r="J12" s="509"/>
      <c r="K12" s="510"/>
      <c r="L12" s="473"/>
      <c r="M12" s="473"/>
      <c r="N12" s="407"/>
    </row>
    <row r="13" spans="3:14" ht="19.5" customHeight="1">
      <c r="C13" s="507" t="s">
        <v>88</v>
      </c>
      <c r="D13" s="508">
        <v>700000</v>
      </c>
      <c r="E13" s="509">
        <f>SUM(F13:J13)</f>
        <v>700000</v>
      </c>
      <c r="F13" s="509"/>
      <c r="G13" s="509">
        <v>700000</v>
      </c>
      <c r="H13" s="509"/>
      <c r="I13" s="509"/>
      <c r="J13" s="509"/>
      <c r="K13" s="510"/>
      <c r="L13" s="473"/>
      <c r="M13" s="473"/>
      <c r="N13" s="407"/>
    </row>
    <row r="14" spans="3:14" ht="19.5" customHeight="1">
      <c r="C14" s="507" t="s">
        <v>89</v>
      </c>
      <c r="D14" s="511">
        <v>100000</v>
      </c>
      <c r="E14" s="509">
        <v>100000</v>
      </c>
      <c r="F14" s="509"/>
      <c r="G14" s="509">
        <v>100000</v>
      </c>
      <c r="H14" s="509"/>
      <c r="I14" s="509"/>
      <c r="J14" s="509"/>
      <c r="K14" s="510"/>
      <c r="L14" s="473"/>
      <c r="M14" s="473"/>
      <c r="N14" s="407"/>
    </row>
    <row r="15" spans="1:13" s="406" customFormat="1" ht="19.5" customHeight="1">
      <c r="A15" s="473"/>
      <c r="C15" s="471" t="str">
        <f>+'D-2 Pengb'!C30</f>
        <v>2. PENGEMBANGAN KURIKULUM DAN PROGRAM PEMBELAJARAN</v>
      </c>
      <c r="D15" s="485">
        <f aca="true" t="shared" si="0" ref="D15:K15">SUM(D16:D17)</f>
        <v>3375000</v>
      </c>
      <c r="E15" s="485">
        <f t="shared" si="0"/>
        <v>3375000</v>
      </c>
      <c r="F15" s="485">
        <f t="shared" si="0"/>
        <v>0</v>
      </c>
      <c r="G15" s="486">
        <f t="shared" si="0"/>
        <v>0</v>
      </c>
      <c r="H15" s="486">
        <f t="shared" si="0"/>
        <v>0</v>
      </c>
      <c r="I15" s="486">
        <f t="shared" si="0"/>
        <v>1400000</v>
      </c>
      <c r="J15" s="486">
        <f t="shared" si="0"/>
        <v>0</v>
      </c>
      <c r="K15" s="487">
        <f t="shared" si="0"/>
        <v>1975000</v>
      </c>
      <c r="L15" s="473"/>
      <c r="M15" s="473"/>
    </row>
    <row r="16" spans="1:14" ht="19.5" customHeight="1">
      <c r="A16" s="473"/>
      <c r="C16" s="512" t="s">
        <v>600</v>
      </c>
      <c r="D16" s="511">
        <v>1975000</v>
      </c>
      <c r="E16" s="511">
        <v>1975000</v>
      </c>
      <c r="F16" s="511"/>
      <c r="G16" s="509"/>
      <c r="H16" s="509"/>
      <c r="I16" s="509"/>
      <c r="J16" s="509"/>
      <c r="K16" s="556">
        <v>1975000</v>
      </c>
      <c r="L16" s="473"/>
      <c r="M16" s="473"/>
      <c r="N16" s="407"/>
    </row>
    <row r="17" spans="1:14" ht="19.5" customHeight="1">
      <c r="A17" s="473"/>
      <c r="C17" s="512" t="s">
        <v>601</v>
      </c>
      <c r="D17" s="508">
        <v>1400000</v>
      </c>
      <c r="E17" s="508">
        <v>1400000</v>
      </c>
      <c r="F17" s="508"/>
      <c r="G17" s="508"/>
      <c r="H17" s="508"/>
      <c r="I17" s="508">
        <v>1400000</v>
      </c>
      <c r="J17" s="509"/>
      <c r="K17" s="540"/>
      <c r="L17" s="473"/>
      <c r="M17" s="473"/>
      <c r="N17" s="407"/>
    </row>
    <row r="18" spans="1:13" s="406" customFormat="1" ht="19.5" customHeight="1">
      <c r="A18" s="473"/>
      <c r="C18" s="471" t="str">
        <f>+'D-2 Pengb'!C43</f>
        <v>3.  PENINGKATAN KUALITAS PENDIDIK DAN TENAGA KEPENDIDIKAN</v>
      </c>
      <c r="D18" s="485">
        <f aca="true" t="shared" si="1" ref="D18:K18">SUM(D19:D19)</f>
        <v>300000</v>
      </c>
      <c r="E18" s="485">
        <f t="shared" si="1"/>
        <v>300000</v>
      </c>
      <c r="F18" s="486">
        <f t="shared" si="1"/>
        <v>0</v>
      </c>
      <c r="G18" s="486">
        <f t="shared" si="1"/>
        <v>0</v>
      </c>
      <c r="H18" s="486">
        <f t="shared" si="1"/>
        <v>0</v>
      </c>
      <c r="I18" s="486">
        <f t="shared" si="1"/>
        <v>0</v>
      </c>
      <c r="J18" s="486">
        <f t="shared" si="1"/>
        <v>0</v>
      </c>
      <c r="K18" s="487">
        <f t="shared" si="1"/>
        <v>300000</v>
      </c>
      <c r="L18" s="473"/>
      <c r="M18" s="473"/>
    </row>
    <row r="19" spans="1:14" ht="19.5" customHeight="1">
      <c r="A19" s="473"/>
      <c r="C19" s="513" t="s">
        <v>112</v>
      </c>
      <c r="D19" s="508">
        <v>300000</v>
      </c>
      <c r="E19" s="509">
        <v>300000</v>
      </c>
      <c r="F19" s="514"/>
      <c r="G19" s="509"/>
      <c r="H19" s="509"/>
      <c r="I19" s="509"/>
      <c r="J19" s="509"/>
      <c r="K19" s="510">
        <v>300000</v>
      </c>
      <c r="L19" s="473"/>
      <c r="M19" s="473"/>
      <c r="N19" s="407"/>
    </row>
    <row r="20" spans="1:13" s="406" customFormat="1" ht="19.5" customHeight="1">
      <c r="A20" s="473"/>
      <c r="C20" s="471" t="str">
        <f>+'D-2 Pengb'!C52</f>
        <v>4. PERBAIKAN SARANA DAN PRASARANA</v>
      </c>
      <c r="D20" s="485">
        <f aca="true" t="shared" si="2" ref="D20:K20">SUM(D21:D92)</f>
        <v>30960000</v>
      </c>
      <c r="E20" s="485">
        <f t="shared" si="2"/>
        <v>30960000</v>
      </c>
      <c r="F20" s="485">
        <f t="shared" si="2"/>
        <v>11600000</v>
      </c>
      <c r="G20" s="485">
        <f t="shared" si="2"/>
        <v>3570000</v>
      </c>
      <c r="H20" s="485">
        <f t="shared" si="2"/>
        <v>0</v>
      </c>
      <c r="I20" s="485">
        <f t="shared" si="2"/>
        <v>15400000</v>
      </c>
      <c r="J20" s="485">
        <f t="shared" si="2"/>
        <v>0</v>
      </c>
      <c r="K20" s="488">
        <f t="shared" si="2"/>
        <v>390000</v>
      </c>
      <c r="L20" s="473"/>
      <c r="M20" s="473"/>
    </row>
    <row r="21" spans="1:13" ht="19.5" customHeight="1">
      <c r="A21" s="473"/>
      <c r="C21" s="552" t="s">
        <v>737</v>
      </c>
      <c r="D21" s="508"/>
      <c r="E21" s="509"/>
      <c r="F21" s="508"/>
      <c r="G21" s="508"/>
      <c r="H21" s="508"/>
      <c r="I21" s="508"/>
      <c r="J21" s="509"/>
      <c r="K21" s="510"/>
      <c r="L21" s="473"/>
      <c r="M21" s="473"/>
    </row>
    <row r="22" spans="3:11" ht="19.5" customHeight="1">
      <c r="C22" s="552" t="s">
        <v>738</v>
      </c>
      <c r="D22" s="508"/>
      <c r="E22" s="509"/>
      <c r="F22" s="508"/>
      <c r="G22" s="508"/>
      <c r="H22" s="508"/>
      <c r="I22" s="508"/>
      <c r="J22" s="509"/>
      <c r="K22" s="510"/>
    </row>
    <row r="23" spans="3:11" ht="19.5" customHeight="1">
      <c r="C23" s="512" t="s">
        <v>618</v>
      </c>
      <c r="D23" s="515">
        <v>480000</v>
      </c>
      <c r="E23" s="509">
        <f>SUM(F23:J23)</f>
        <v>480000</v>
      </c>
      <c r="F23" s="515">
        <v>480000</v>
      </c>
      <c r="G23" s="508"/>
      <c r="H23" s="508"/>
      <c r="I23" s="508"/>
      <c r="J23" s="509"/>
      <c r="K23" s="510"/>
    </row>
    <row r="24" spans="3:11" ht="19.5" customHeight="1">
      <c r="C24" s="512" t="s">
        <v>624</v>
      </c>
      <c r="D24" s="515">
        <v>576000</v>
      </c>
      <c r="E24" s="509">
        <f>SUM(F24:J24)</f>
        <v>576000</v>
      </c>
      <c r="F24" s="515">
        <v>576000</v>
      </c>
      <c r="G24" s="508"/>
      <c r="H24" s="508"/>
      <c r="I24" s="508"/>
      <c r="J24" s="509"/>
      <c r="K24" s="510"/>
    </row>
    <row r="25" spans="3:11" ht="19.5" customHeight="1">
      <c r="C25" s="512" t="s">
        <v>739</v>
      </c>
      <c r="D25" s="515">
        <v>448000</v>
      </c>
      <c r="E25" s="509">
        <f>SUM(F25:J25)</f>
        <v>448000</v>
      </c>
      <c r="F25" s="515">
        <v>448000</v>
      </c>
      <c r="G25" s="508"/>
      <c r="H25" s="508"/>
      <c r="I25" s="508"/>
      <c r="J25" s="509"/>
      <c r="K25" s="510"/>
    </row>
    <row r="26" spans="3:11" ht="19.5" customHeight="1">
      <c r="C26" s="512" t="s">
        <v>740</v>
      </c>
      <c r="D26" s="515">
        <v>288000</v>
      </c>
      <c r="E26" s="509">
        <f>SUM(F26:J26)</f>
        <v>288000</v>
      </c>
      <c r="F26" s="515">
        <v>288000</v>
      </c>
      <c r="G26" s="508"/>
      <c r="H26" s="508"/>
      <c r="I26" s="508"/>
      <c r="J26" s="509"/>
      <c r="K26" s="510"/>
    </row>
    <row r="27" spans="3:11" ht="19.5" customHeight="1">
      <c r="C27" s="512" t="s">
        <v>741</v>
      </c>
      <c r="D27" s="515">
        <v>320000</v>
      </c>
      <c r="E27" s="509">
        <f>SUM(F27:J27)</f>
        <v>320000</v>
      </c>
      <c r="F27" s="515">
        <v>320000</v>
      </c>
      <c r="G27" s="508"/>
      <c r="H27" s="508"/>
      <c r="I27" s="508"/>
      <c r="J27" s="509"/>
      <c r="K27" s="510"/>
    </row>
    <row r="28" spans="3:11" ht="19.5" customHeight="1">
      <c r="C28" s="552" t="s">
        <v>742</v>
      </c>
      <c r="D28" s="515"/>
      <c r="E28" s="509"/>
      <c r="F28" s="515"/>
      <c r="G28" s="508"/>
      <c r="H28" s="508"/>
      <c r="I28" s="508"/>
      <c r="J28" s="509"/>
      <c r="K28" s="510"/>
    </row>
    <row r="29" spans="3:11" ht="19.5" customHeight="1">
      <c r="C29" s="512" t="s">
        <v>619</v>
      </c>
      <c r="D29" s="515">
        <v>416000</v>
      </c>
      <c r="E29" s="515">
        <v>416000</v>
      </c>
      <c r="F29" s="515">
        <v>416000</v>
      </c>
      <c r="G29" s="508"/>
      <c r="H29" s="508"/>
      <c r="I29" s="508"/>
      <c r="J29" s="509"/>
      <c r="K29" s="510"/>
    </row>
    <row r="30" spans="3:11" ht="19.5" customHeight="1">
      <c r="C30" s="512" t="s">
        <v>625</v>
      </c>
      <c r="D30" s="515">
        <v>416000</v>
      </c>
      <c r="E30" s="515">
        <v>416000</v>
      </c>
      <c r="F30" s="515">
        <v>416000</v>
      </c>
      <c r="G30" s="508"/>
      <c r="H30" s="508"/>
      <c r="I30" s="508"/>
      <c r="J30" s="509"/>
      <c r="K30" s="510"/>
    </row>
    <row r="31" spans="3:11" ht="19.5" customHeight="1">
      <c r="C31" s="512" t="s">
        <v>743</v>
      </c>
      <c r="D31" s="515">
        <v>384000</v>
      </c>
      <c r="E31" s="515">
        <v>384000</v>
      </c>
      <c r="F31" s="515">
        <v>384000</v>
      </c>
      <c r="G31" s="508"/>
      <c r="H31" s="508"/>
      <c r="I31" s="508"/>
      <c r="J31" s="509"/>
      <c r="K31" s="510"/>
    </row>
    <row r="32" spans="3:11" ht="19.5" customHeight="1">
      <c r="C32" s="512" t="s">
        <v>744</v>
      </c>
      <c r="D32" s="515">
        <v>224000</v>
      </c>
      <c r="E32" s="515">
        <v>224000</v>
      </c>
      <c r="F32" s="515">
        <v>224000</v>
      </c>
      <c r="G32" s="508"/>
      <c r="H32" s="508"/>
      <c r="I32" s="508"/>
      <c r="J32" s="509"/>
      <c r="K32" s="510"/>
    </row>
    <row r="33" spans="3:11" ht="19.5" customHeight="1">
      <c r="C33" s="512" t="s">
        <v>745</v>
      </c>
      <c r="D33" s="515">
        <v>256000</v>
      </c>
      <c r="E33" s="515">
        <v>256000</v>
      </c>
      <c r="F33" s="515">
        <v>256000</v>
      </c>
      <c r="G33" s="508"/>
      <c r="H33" s="508"/>
      <c r="I33" s="508"/>
      <c r="J33" s="509"/>
      <c r="K33" s="510"/>
    </row>
    <row r="34" spans="3:11" ht="19.5" customHeight="1">
      <c r="C34" s="553" t="s">
        <v>746</v>
      </c>
      <c r="D34" s="516"/>
      <c r="E34" s="516"/>
      <c r="F34" s="516"/>
      <c r="G34" s="517"/>
      <c r="H34" s="517"/>
      <c r="I34" s="517"/>
      <c r="J34" s="518"/>
      <c r="K34" s="519"/>
    </row>
    <row r="35" spans="3:11" ht="19.5" customHeight="1">
      <c r="C35" s="520" t="s">
        <v>620</v>
      </c>
      <c r="D35" s="521">
        <v>496000</v>
      </c>
      <c r="E35" s="521">
        <v>496000</v>
      </c>
      <c r="F35" s="521">
        <v>496000</v>
      </c>
      <c r="G35" s="522"/>
      <c r="H35" s="522"/>
      <c r="I35" s="522"/>
      <c r="J35" s="523"/>
      <c r="K35" s="523"/>
    </row>
    <row r="36" spans="3:11" ht="19.5" customHeight="1">
      <c r="C36" s="524" t="s">
        <v>626</v>
      </c>
      <c r="D36" s="525">
        <v>464000</v>
      </c>
      <c r="E36" s="525">
        <v>464000</v>
      </c>
      <c r="F36" s="525">
        <v>464000</v>
      </c>
      <c r="G36" s="526"/>
      <c r="H36" s="526"/>
      <c r="I36" s="526"/>
      <c r="J36" s="527"/>
      <c r="K36" s="528"/>
    </row>
    <row r="37" spans="3:11" ht="19.5" customHeight="1">
      <c r="C37" s="512" t="s">
        <v>747</v>
      </c>
      <c r="D37" s="515">
        <v>384000</v>
      </c>
      <c r="E37" s="515">
        <v>384000</v>
      </c>
      <c r="F37" s="515">
        <v>384000</v>
      </c>
      <c r="G37" s="508"/>
      <c r="H37" s="508"/>
      <c r="I37" s="508"/>
      <c r="J37" s="509"/>
      <c r="K37" s="510"/>
    </row>
    <row r="38" spans="3:11" ht="19.5" customHeight="1">
      <c r="C38" s="512" t="s">
        <v>748</v>
      </c>
      <c r="D38" s="515">
        <v>224000</v>
      </c>
      <c r="E38" s="515">
        <v>224000</v>
      </c>
      <c r="F38" s="515">
        <v>224000</v>
      </c>
      <c r="G38" s="508"/>
      <c r="H38" s="508"/>
      <c r="I38" s="508"/>
      <c r="J38" s="509"/>
      <c r="K38" s="510"/>
    </row>
    <row r="39" spans="3:11" ht="19.5" customHeight="1">
      <c r="C39" s="512" t="s">
        <v>749</v>
      </c>
      <c r="D39" s="529">
        <v>288000</v>
      </c>
      <c r="E39" s="529">
        <v>288000</v>
      </c>
      <c r="F39" s="529">
        <v>288000</v>
      </c>
      <c r="G39" s="530"/>
      <c r="H39" s="530"/>
      <c r="I39" s="530"/>
      <c r="J39" s="531"/>
      <c r="K39" s="532"/>
    </row>
    <row r="40" spans="3:11" ht="19.5" customHeight="1">
      <c r="C40" s="524" t="s">
        <v>750</v>
      </c>
      <c r="D40" s="525">
        <v>496000</v>
      </c>
      <c r="E40" s="525">
        <v>496000</v>
      </c>
      <c r="F40" s="525">
        <v>496000</v>
      </c>
      <c r="G40" s="526"/>
      <c r="H40" s="526"/>
      <c r="I40" s="526"/>
      <c r="J40" s="527"/>
      <c r="K40" s="528"/>
    </row>
    <row r="41" spans="3:11" ht="19.5" customHeight="1">
      <c r="C41" s="554" t="s">
        <v>751</v>
      </c>
      <c r="D41" s="515"/>
      <c r="E41" s="515"/>
      <c r="F41" s="515"/>
      <c r="G41" s="508"/>
      <c r="H41" s="508"/>
      <c r="I41" s="508"/>
      <c r="J41" s="509"/>
      <c r="K41" s="510"/>
    </row>
    <row r="42" spans="3:11" ht="19.5" customHeight="1">
      <c r="C42" s="520" t="s">
        <v>621</v>
      </c>
      <c r="D42" s="515">
        <v>496000</v>
      </c>
      <c r="E42" s="515">
        <v>496000</v>
      </c>
      <c r="F42" s="515">
        <v>496000</v>
      </c>
      <c r="G42" s="508"/>
      <c r="H42" s="508"/>
      <c r="I42" s="508"/>
      <c r="J42" s="509"/>
      <c r="K42" s="510"/>
    </row>
    <row r="43" spans="3:11" ht="19.5" customHeight="1">
      <c r="C43" s="520" t="s">
        <v>627</v>
      </c>
      <c r="D43" s="515">
        <v>480000</v>
      </c>
      <c r="E43" s="515">
        <v>480000</v>
      </c>
      <c r="F43" s="515">
        <v>480000</v>
      </c>
      <c r="G43" s="508"/>
      <c r="H43" s="508"/>
      <c r="I43" s="508"/>
      <c r="J43" s="509"/>
      <c r="K43" s="510"/>
    </row>
    <row r="44" spans="3:11" ht="19.5" customHeight="1">
      <c r="C44" s="520" t="s">
        <v>752</v>
      </c>
      <c r="D44" s="515">
        <v>384000</v>
      </c>
      <c r="E44" s="515">
        <v>384000</v>
      </c>
      <c r="F44" s="515">
        <v>384000</v>
      </c>
      <c r="G44" s="508"/>
      <c r="H44" s="508"/>
      <c r="I44" s="508"/>
      <c r="J44" s="509"/>
      <c r="K44" s="510"/>
    </row>
    <row r="45" spans="3:11" ht="19.5" customHeight="1">
      <c r="C45" s="520" t="s">
        <v>614</v>
      </c>
      <c r="D45" s="515">
        <v>496000</v>
      </c>
      <c r="E45" s="515">
        <v>496000</v>
      </c>
      <c r="F45" s="515">
        <v>496000</v>
      </c>
      <c r="G45" s="508"/>
      <c r="H45" s="508"/>
      <c r="I45" s="508"/>
      <c r="J45" s="509"/>
      <c r="K45" s="510"/>
    </row>
    <row r="46" spans="3:11" ht="19.5" customHeight="1">
      <c r="C46" s="554" t="s">
        <v>753</v>
      </c>
      <c r="D46" s="515"/>
      <c r="E46" s="515"/>
      <c r="F46" s="515"/>
      <c r="G46" s="508"/>
      <c r="H46" s="508"/>
      <c r="I46" s="508"/>
      <c r="J46" s="509"/>
      <c r="K46" s="510"/>
    </row>
    <row r="47" spans="3:11" ht="19.5" customHeight="1">
      <c r="C47" s="520" t="s">
        <v>622</v>
      </c>
      <c r="D47" s="515">
        <v>496000</v>
      </c>
      <c r="E47" s="515">
        <v>496000</v>
      </c>
      <c r="F47" s="515">
        <v>496000</v>
      </c>
      <c r="G47" s="508"/>
      <c r="H47" s="508"/>
      <c r="I47" s="508"/>
      <c r="J47" s="509"/>
      <c r="K47" s="510"/>
    </row>
    <row r="48" spans="3:11" ht="19.5" customHeight="1">
      <c r="C48" s="520" t="s">
        <v>628</v>
      </c>
      <c r="D48" s="515">
        <v>464000</v>
      </c>
      <c r="E48" s="515">
        <v>464000</v>
      </c>
      <c r="F48" s="515">
        <v>464000</v>
      </c>
      <c r="G48" s="508"/>
      <c r="H48" s="508"/>
      <c r="I48" s="508"/>
      <c r="J48" s="509"/>
      <c r="K48" s="510"/>
    </row>
    <row r="49" spans="3:11" ht="19.5" customHeight="1">
      <c r="C49" s="520" t="s">
        <v>754</v>
      </c>
      <c r="D49" s="515">
        <v>384000</v>
      </c>
      <c r="E49" s="515">
        <v>384000</v>
      </c>
      <c r="F49" s="515">
        <v>384000</v>
      </c>
      <c r="G49" s="508"/>
      <c r="H49" s="508"/>
      <c r="I49" s="508"/>
      <c r="J49" s="509"/>
      <c r="K49" s="510"/>
    </row>
    <row r="50" spans="3:11" ht="19.5" customHeight="1">
      <c r="C50" s="520" t="s">
        <v>755</v>
      </c>
      <c r="D50" s="515">
        <v>496000</v>
      </c>
      <c r="E50" s="515">
        <v>496000</v>
      </c>
      <c r="F50" s="515">
        <v>496000</v>
      </c>
      <c r="G50" s="508"/>
      <c r="H50" s="508"/>
      <c r="I50" s="508"/>
      <c r="J50" s="509"/>
      <c r="K50" s="510"/>
    </row>
    <row r="51" spans="3:11" ht="19.5" customHeight="1">
      <c r="C51" s="554" t="s">
        <v>756</v>
      </c>
      <c r="D51" s="515"/>
      <c r="E51" s="509"/>
      <c r="F51" s="515"/>
      <c r="G51" s="508"/>
      <c r="H51" s="508"/>
      <c r="I51" s="508"/>
      <c r="J51" s="509"/>
      <c r="K51" s="510"/>
    </row>
    <row r="52" spans="3:11" ht="19.5" customHeight="1">
      <c r="C52" s="520" t="s">
        <v>623</v>
      </c>
      <c r="D52" s="515">
        <v>464000</v>
      </c>
      <c r="E52" s="515">
        <v>464000</v>
      </c>
      <c r="F52" s="515">
        <v>464000</v>
      </c>
      <c r="G52" s="508"/>
      <c r="H52" s="508"/>
      <c r="I52" s="508"/>
      <c r="J52" s="509"/>
      <c r="K52" s="510"/>
    </row>
    <row r="53" spans="3:11" ht="19.5" customHeight="1">
      <c r="C53" s="520" t="s">
        <v>629</v>
      </c>
      <c r="D53" s="515">
        <v>416000</v>
      </c>
      <c r="E53" s="515">
        <v>416000</v>
      </c>
      <c r="F53" s="515">
        <v>416000</v>
      </c>
      <c r="G53" s="508"/>
      <c r="H53" s="508"/>
      <c r="I53" s="508"/>
      <c r="J53" s="509"/>
      <c r="K53" s="510"/>
    </row>
    <row r="54" spans="3:11" ht="19.5" customHeight="1">
      <c r="C54" s="520" t="s">
        <v>757</v>
      </c>
      <c r="D54" s="515">
        <v>384000</v>
      </c>
      <c r="E54" s="515">
        <v>384000</v>
      </c>
      <c r="F54" s="515">
        <v>384000</v>
      </c>
      <c r="G54" s="508"/>
      <c r="H54" s="508"/>
      <c r="I54" s="508"/>
      <c r="J54" s="509"/>
      <c r="K54" s="510"/>
    </row>
    <row r="55" spans="3:11" ht="19.5" customHeight="1">
      <c r="C55" s="520" t="s">
        <v>758</v>
      </c>
      <c r="D55" s="515">
        <v>480000</v>
      </c>
      <c r="E55" s="515">
        <v>480000</v>
      </c>
      <c r="F55" s="515">
        <v>480000</v>
      </c>
      <c r="G55" s="508"/>
      <c r="H55" s="508"/>
      <c r="I55" s="508"/>
      <c r="J55" s="509"/>
      <c r="K55" s="510"/>
    </row>
    <row r="56" spans="3:11" ht="19.5" customHeight="1">
      <c r="C56" s="554" t="s">
        <v>760</v>
      </c>
      <c r="D56" s="515"/>
      <c r="E56" s="515"/>
      <c r="F56" s="515"/>
      <c r="G56" s="508"/>
      <c r="H56" s="508"/>
      <c r="I56" s="508"/>
      <c r="J56" s="509"/>
      <c r="K56" s="510"/>
    </row>
    <row r="57" spans="3:11" ht="19.5" customHeight="1">
      <c r="C57" s="554" t="s">
        <v>759</v>
      </c>
      <c r="D57" s="515"/>
      <c r="E57" s="515"/>
      <c r="F57" s="515"/>
      <c r="G57" s="508"/>
      <c r="H57" s="508"/>
      <c r="I57" s="508"/>
      <c r="J57" s="509"/>
      <c r="K57" s="510"/>
    </row>
    <row r="58" spans="3:11" ht="19.5" customHeight="1">
      <c r="C58" s="520" t="s">
        <v>761</v>
      </c>
      <c r="D58" s="533">
        <v>10000</v>
      </c>
      <c r="E58" s="533">
        <v>10000</v>
      </c>
      <c r="F58" s="533"/>
      <c r="G58" s="508"/>
      <c r="H58" s="508"/>
      <c r="I58" s="508"/>
      <c r="J58" s="509"/>
      <c r="K58" s="533">
        <v>10000</v>
      </c>
    </row>
    <row r="59" spans="3:11" ht="19.5" customHeight="1">
      <c r="C59" s="520" t="s">
        <v>762</v>
      </c>
      <c r="D59" s="533">
        <v>10000</v>
      </c>
      <c r="E59" s="533">
        <v>10000</v>
      </c>
      <c r="F59" s="533"/>
      <c r="G59" s="508"/>
      <c r="H59" s="508"/>
      <c r="I59" s="508"/>
      <c r="J59" s="509"/>
      <c r="K59" s="533">
        <v>10000</v>
      </c>
    </row>
    <row r="60" spans="3:11" ht="19.5" customHeight="1">
      <c r="C60" s="520" t="s">
        <v>763</v>
      </c>
      <c r="D60" s="534">
        <v>10000</v>
      </c>
      <c r="E60" s="534">
        <v>10000</v>
      </c>
      <c r="F60" s="534"/>
      <c r="G60" s="508"/>
      <c r="H60" s="508"/>
      <c r="I60" s="508"/>
      <c r="J60" s="509"/>
      <c r="K60" s="534">
        <v>10000</v>
      </c>
    </row>
    <row r="61" spans="3:11" ht="19.5" customHeight="1">
      <c r="C61" s="520" t="s">
        <v>764</v>
      </c>
      <c r="D61" s="533">
        <v>10000</v>
      </c>
      <c r="E61" s="533">
        <v>10000</v>
      </c>
      <c r="F61" s="533"/>
      <c r="G61" s="508"/>
      <c r="H61" s="508"/>
      <c r="I61" s="508"/>
      <c r="J61" s="509"/>
      <c r="K61" s="533">
        <v>10000</v>
      </c>
    </row>
    <row r="62" spans="3:11" ht="19.5" customHeight="1">
      <c r="C62" s="554" t="s">
        <v>765</v>
      </c>
      <c r="D62" s="515"/>
      <c r="E62" s="515"/>
      <c r="F62" s="515"/>
      <c r="G62" s="508"/>
      <c r="H62" s="508"/>
      <c r="I62" s="508"/>
      <c r="J62" s="509"/>
      <c r="K62" s="515"/>
    </row>
    <row r="63" spans="3:11" ht="19.5" customHeight="1">
      <c r="C63" s="520" t="s">
        <v>766</v>
      </c>
      <c r="D63" s="535">
        <v>35000</v>
      </c>
      <c r="E63" s="535">
        <v>35000</v>
      </c>
      <c r="F63" s="535"/>
      <c r="G63" s="508"/>
      <c r="H63" s="508"/>
      <c r="I63" s="508"/>
      <c r="J63" s="509"/>
      <c r="K63" s="535">
        <v>35000</v>
      </c>
    </row>
    <row r="64" spans="3:11" ht="19.5" customHeight="1">
      <c r="C64" s="520" t="s">
        <v>767</v>
      </c>
      <c r="D64" s="535">
        <v>35000</v>
      </c>
      <c r="E64" s="535">
        <v>35000</v>
      </c>
      <c r="F64" s="535"/>
      <c r="G64" s="508"/>
      <c r="H64" s="508"/>
      <c r="I64" s="508"/>
      <c r="J64" s="509"/>
      <c r="K64" s="535">
        <v>35000</v>
      </c>
    </row>
    <row r="65" spans="3:11" ht="19.5" customHeight="1">
      <c r="C65" s="554" t="s">
        <v>768</v>
      </c>
      <c r="D65" s="515"/>
      <c r="E65" s="515"/>
      <c r="F65" s="515"/>
      <c r="G65" s="508"/>
      <c r="H65" s="508"/>
      <c r="I65" s="508"/>
      <c r="J65" s="509"/>
      <c r="K65" s="515"/>
    </row>
    <row r="66" spans="3:11" ht="19.5" customHeight="1">
      <c r="C66" s="520" t="s">
        <v>769</v>
      </c>
      <c r="D66" s="536">
        <v>80000</v>
      </c>
      <c r="E66" s="536">
        <v>80000</v>
      </c>
      <c r="F66" s="536"/>
      <c r="G66" s="530"/>
      <c r="H66" s="530"/>
      <c r="I66" s="530"/>
      <c r="J66" s="531"/>
      <c r="K66" s="536">
        <v>80000</v>
      </c>
    </row>
    <row r="67" spans="3:11" ht="19.5" customHeight="1">
      <c r="C67" s="555" t="s">
        <v>770</v>
      </c>
      <c r="D67" s="525"/>
      <c r="E67" s="527"/>
      <c r="F67" s="525"/>
      <c r="G67" s="526"/>
      <c r="H67" s="526"/>
      <c r="I67" s="526"/>
      <c r="J67" s="527"/>
      <c r="K67" s="528"/>
    </row>
    <row r="68" spans="3:11" ht="19.5" customHeight="1">
      <c r="C68" s="554" t="s">
        <v>771</v>
      </c>
      <c r="D68" s="515"/>
      <c r="E68" s="509"/>
      <c r="F68" s="515"/>
      <c r="G68" s="508"/>
      <c r="H68" s="508"/>
      <c r="I68" s="508"/>
      <c r="J68" s="509"/>
      <c r="K68" s="510"/>
    </row>
    <row r="69" spans="3:11" ht="19.5" customHeight="1">
      <c r="C69" s="520" t="s">
        <v>772</v>
      </c>
      <c r="D69" s="538">
        <v>2000000</v>
      </c>
      <c r="E69" s="538">
        <v>2000000</v>
      </c>
      <c r="F69" s="538"/>
      <c r="G69" s="508"/>
      <c r="H69" s="508"/>
      <c r="I69" s="508">
        <v>2000000</v>
      </c>
      <c r="J69" s="509"/>
      <c r="K69" s="510"/>
    </row>
    <row r="70" spans="3:11" ht="19.5" customHeight="1">
      <c r="C70" s="554" t="s">
        <v>773</v>
      </c>
      <c r="D70" s="538"/>
      <c r="E70" s="538"/>
      <c r="F70" s="538"/>
      <c r="G70" s="508"/>
      <c r="H70" s="508"/>
      <c r="I70" s="508"/>
      <c r="J70" s="509"/>
      <c r="K70" s="510"/>
    </row>
    <row r="71" spans="3:11" ht="19.5" customHeight="1">
      <c r="C71" s="520" t="s">
        <v>774</v>
      </c>
      <c r="D71" s="515">
        <v>70000</v>
      </c>
      <c r="E71" s="515">
        <v>70000</v>
      </c>
      <c r="F71" s="515"/>
      <c r="G71" s="515">
        <v>70000</v>
      </c>
      <c r="H71" s="508"/>
      <c r="I71" s="508"/>
      <c r="J71" s="509"/>
      <c r="K71" s="510"/>
    </row>
    <row r="72" spans="3:11" ht="19.5" customHeight="1">
      <c r="C72" s="520" t="s">
        <v>775</v>
      </c>
      <c r="D72" s="508">
        <v>200000</v>
      </c>
      <c r="E72" s="508">
        <v>200000</v>
      </c>
      <c r="F72" s="508"/>
      <c r="G72" s="508">
        <v>200000</v>
      </c>
      <c r="H72" s="508"/>
      <c r="I72" s="508"/>
      <c r="J72" s="509"/>
      <c r="K72" s="510"/>
    </row>
    <row r="73" spans="3:11" ht="19.5" customHeight="1">
      <c r="C73" s="554" t="s">
        <v>776</v>
      </c>
      <c r="D73" s="508"/>
      <c r="E73" s="508"/>
      <c r="F73" s="508"/>
      <c r="G73" s="508"/>
      <c r="H73" s="508"/>
      <c r="I73" s="508"/>
      <c r="J73" s="509"/>
      <c r="K73" s="510"/>
    </row>
    <row r="74" spans="3:11" ht="19.5" customHeight="1">
      <c r="C74" s="520" t="s">
        <v>0</v>
      </c>
      <c r="D74" s="530">
        <v>50000</v>
      </c>
      <c r="E74" s="530">
        <v>50000</v>
      </c>
      <c r="F74" s="530"/>
      <c r="G74" s="530">
        <v>50000</v>
      </c>
      <c r="H74" s="530"/>
      <c r="I74" s="530"/>
      <c r="J74" s="531"/>
      <c r="K74" s="532"/>
    </row>
    <row r="75" spans="3:11" ht="19.5" customHeight="1">
      <c r="C75" s="537" t="s">
        <v>1</v>
      </c>
      <c r="D75" s="526">
        <v>300000</v>
      </c>
      <c r="E75" s="526">
        <v>300000</v>
      </c>
      <c r="F75" s="526"/>
      <c r="G75" s="526">
        <v>300000</v>
      </c>
      <c r="H75" s="526"/>
      <c r="I75" s="526"/>
      <c r="J75" s="527"/>
      <c r="K75" s="528"/>
    </row>
    <row r="76" spans="3:11" ht="19.5" customHeight="1">
      <c r="C76" s="554" t="s">
        <v>2</v>
      </c>
      <c r="D76" s="539"/>
      <c r="E76" s="508"/>
      <c r="F76" s="508"/>
      <c r="G76" s="508"/>
      <c r="H76" s="508"/>
      <c r="I76" s="508"/>
      <c r="J76" s="509"/>
      <c r="K76" s="510"/>
    </row>
    <row r="77" spans="3:11" ht="19.5" customHeight="1">
      <c r="C77" s="520" t="s">
        <v>3</v>
      </c>
      <c r="D77" s="539">
        <v>2500000</v>
      </c>
      <c r="E77" s="538">
        <v>2500000</v>
      </c>
      <c r="F77" s="508"/>
      <c r="G77" s="508"/>
      <c r="H77" s="508"/>
      <c r="I77" s="508">
        <v>2500000</v>
      </c>
      <c r="J77" s="509"/>
      <c r="K77" s="540"/>
    </row>
    <row r="78" spans="3:11" ht="19.5" customHeight="1">
      <c r="C78" s="520" t="s">
        <v>4</v>
      </c>
      <c r="D78" s="539">
        <v>700000</v>
      </c>
      <c r="E78" s="508">
        <v>700000</v>
      </c>
      <c r="F78" s="508"/>
      <c r="G78" s="508"/>
      <c r="H78" s="508"/>
      <c r="I78" s="508">
        <v>700000</v>
      </c>
      <c r="J78" s="509"/>
      <c r="K78" s="540"/>
    </row>
    <row r="79" spans="3:11" ht="19.5" customHeight="1">
      <c r="C79" s="520" t="s">
        <v>5</v>
      </c>
      <c r="D79" s="538">
        <v>300000</v>
      </c>
      <c r="E79" s="538">
        <v>300000</v>
      </c>
      <c r="F79" s="538"/>
      <c r="G79" s="538">
        <v>300000</v>
      </c>
      <c r="H79" s="508"/>
      <c r="I79" s="508"/>
      <c r="J79" s="509"/>
      <c r="K79" s="510"/>
    </row>
    <row r="80" spans="3:11" ht="19.5" customHeight="1">
      <c r="C80" s="520" t="s">
        <v>6</v>
      </c>
      <c r="D80" s="538">
        <v>300000</v>
      </c>
      <c r="E80" s="538">
        <v>300000</v>
      </c>
      <c r="F80" s="538"/>
      <c r="G80" s="538">
        <v>300000</v>
      </c>
      <c r="H80" s="508"/>
      <c r="I80" s="508"/>
      <c r="J80" s="509"/>
      <c r="K80" s="510"/>
    </row>
    <row r="81" spans="3:11" ht="19.5" customHeight="1">
      <c r="C81" s="520" t="s">
        <v>7</v>
      </c>
      <c r="D81" s="538">
        <v>1200000</v>
      </c>
      <c r="E81" s="538">
        <v>1200000</v>
      </c>
      <c r="F81" s="538"/>
      <c r="G81" s="538"/>
      <c r="H81" s="508"/>
      <c r="I81" s="508">
        <v>1200000</v>
      </c>
      <c r="J81" s="509"/>
      <c r="K81" s="510"/>
    </row>
    <row r="82" spans="3:11" ht="19.5" customHeight="1">
      <c r="C82" s="520" t="s">
        <v>8</v>
      </c>
      <c r="D82" s="538">
        <v>300000</v>
      </c>
      <c r="E82" s="538">
        <v>300000</v>
      </c>
      <c r="F82" s="538"/>
      <c r="G82" s="538">
        <v>300000</v>
      </c>
      <c r="H82" s="508"/>
      <c r="I82" s="508"/>
      <c r="J82" s="509"/>
      <c r="K82" s="510"/>
    </row>
    <row r="83" spans="3:11" ht="19.5" customHeight="1">
      <c r="C83" s="520" t="s">
        <v>9</v>
      </c>
      <c r="D83" s="538">
        <v>300000</v>
      </c>
      <c r="E83" s="538">
        <v>300000</v>
      </c>
      <c r="F83" s="538"/>
      <c r="G83" s="538">
        <v>300000</v>
      </c>
      <c r="H83" s="508"/>
      <c r="I83" s="508"/>
      <c r="J83" s="509"/>
      <c r="K83" s="510"/>
    </row>
    <row r="84" spans="3:11" ht="19.5" customHeight="1">
      <c r="C84" s="520" t="s">
        <v>10</v>
      </c>
      <c r="D84" s="538">
        <v>300000</v>
      </c>
      <c r="E84" s="538">
        <v>300000</v>
      </c>
      <c r="F84" s="538"/>
      <c r="G84" s="538">
        <v>300000</v>
      </c>
      <c r="H84" s="508"/>
      <c r="I84" s="508"/>
      <c r="J84" s="509"/>
      <c r="K84" s="510"/>
    </row>
    <row r="85" spans="3:11" ht="19.5" customHeight="1">
      <c r="C85" s="520" t="s">
        <v>11</v>
      </c>
      <c r="D85" s="538">
        <v>300000</v>
      </c>
      <c r="E85" s="538">
        <v>300000</v>
      </c>
      <c r="F85" s="538"/>
      <c r="G85" s="538">
        <v>300000</v>
      </c>
      <c r="H85" s="509"/>
      <c r="I85" s="509"/>
      <c r="J85" s="509"/>
      <c r="K85" s="510"/>
    </row>
    <row r="86" spans="3:11" ht="19.5" customHeight="1">
      <c r="C86" s="520" t="s">
        <v>12</v>
      </c>
      <c r="D86" s="538">
        <v>500000</v>
      </c>
      <c r="E86" s="538">
        <v>500000</v>
      </c>
      <c r="F86" s="538"/>
      <c r="G86" s="538">
        <v>500000</v>
      </c>
      <c r="H86" s="509"/>
      <c r="I86" s="509"/>
      <c r="J86" s="509"/>
      <c r="K86" s="510"/>
    </row>
    <row r="87" spans="3:11" ht="19.5" customHeight="1">
      <c r="C87" s="520" t="s">
        <v>13</v>
      </c>
      <c r="D87" s="538">
        <v>200000</v>
      </c>
      <c r="E87" s="538">
        <v>200000</v>
      </c>
      <c r="F87" s="538"/>
      <c r="G87" s="538"/>
      <c r="H87" s="509"/>
      <c r="I87" s="509"/>
      <c r="J87" s="509"/>
      <c r="K87" s="510">
        <v>200000</v>
      </c>
    </row>
    <row r="88" spans="3:11" ht="19.5" customHeight="1">
      <c r="C88" s="520" t="s">
        <v>14</v>
      </c>
      <c r="D88" s="538">
        <v>150000</v>
      </c>
      <c r="E88" s="538">
        <v>150000</v>
      </c>
      <c r="F88" s="538"/>
      <c r="G88" s="538">
        <v>150000</v>
      </c>
      <c r="H88" s="509"/>
      <c r="I88" s="509"/>
      <c r="J88" s="509"/>
      <c r="K88" s="510"/>
    </row>
    <row r="89" spans="3:11" ht="19.5" customHeight="1">
      <c r="C89" s="520" t="s">
        <v>308</v>
      </c>
      <c r="D89" s="538">
        <v>9000000</v>
      </c>
      <c r="E89" s="538">
        <v>9000000</v>
      </c>
      <c r="F89" s="538"/>
      <c r="G89" s="538"/>
      <c r="H89" s="509"/>
      <c r="I89" s="509">
        <v>9000000</v>
      </c>
      <c r="J89" s="509"/>
      <c r="K89" s="510"/>
    </row>
    <row r="90" spans="3:11" ht="19.5" customHeight="1">
      <c r="C90" s="554" t="s">
        <v>15</v>
      </c>
      <c r="D90" s="538"/>
      <c r="E90" s="538"/>
      <c r="F90" s="538"/>
      <c r="G90" s="509"/>
      <c r="H90" s="509"/>
      <c r="I90" s="509"/>
      <c r="J90" s="509"/>
      <c r="K90" s="510"/>
    </row>
    <row r="91" spans="3:11" ht="19.5" customHeight="1">
      <c r="C91" s="520" t="s">
        <v>16</v>
      </c>
      <c r="D91" s="538">
        <v>250000</v>
      </c>
      <c r="E91" s="538">
        <v>250000</v>
      </c>
      <c r="F91" s="538"/>
      <c r="G91" s="538">
        <v>250000</v>
      </c>
      <c r="H91" s="509"/>
      <c r="I91" s="509"/>
      <c r="J91" s="509"/>
      <c r="K91" s="510"/>
    </row>
    <row r="92" spans="3:11" ht="19.5" customHeight="1">
      <c r="C92" s="520" t="s">
        <v>17</v>
      </c>
      <c r="D92" s="538">
        <v>250000</v>
      </c>
      <c r="E92" s="538">
        <v>250000</v>
      </c>
      <c r="F92" s="538"/>
      <c r="G92" s="538">
        <v>250000</v>
      </c>
      <c r="H92" s="509"/>
      <c r="I92" s="509"/>
      <c r="J92" s="509"/>
      <c r="K92" s="510"/>
    </row>
    <row r="93" spans="3:11" s="406" customFormat="1" ht="19.5" customHeight="1">
      <c r="C93" s="475" t="str">
        <f>+'D-2 Pengb'!C185</f>
        <v>5.  PENINGKATAN PEMBIAYAAN DAN PENDANAAN MADRASAH</v>
      </c>
      <c r="D93" s="485">
        <f>SUM(D94:D95)</f>
        <v>625000</v>
      </c>
      <c r="E93" s="485">
        <f>SUM(E94:E95)</f>
        <v>625000</v>
      </c>
      <c r="F93" s="486">
        <f aca="true" t="shared" si="3" ref="F93:K93">SUM(F94:F95)</f>
        <v>0</v>
      </c>
      <c r="G93" s="486">
        <f t="shared" si="3"/>
        <v>600000</v>
      </c>
      <c r="H93" s="486"/>
      <c r="I93" s="486">
        <f t="shared" si="3"/>
        <v>0</v>
      </c>
      <c r="J93" s="486">
        <f t="shared" si="3"/>
        <v>0</v>
      </c>
      <c r="K93" s="487">
        <f t="shared" si="3"/>
        <v>25000</v>
      </c>
    </row>
    <row r="94" spans="3:14" ht="19.5" customHeight="1">
      <c r="C94" s="520" t="s">
        <v>18</v>
      </c>
      <c r="D94" s="508">
        <v>25000</v>
      </c>
      <c r="E94" s="538">
        <v>25000</v>
      </c>
      <c r="F94" s="509"/>
      <c r="G94" s="509"/>
      <c r="H94" s="509"/>
      <c r="I94" s="509"/>
      <c r="J94" s="509"/>
      <c r="K94" s="510">
        <v>25000</v>
      </c>
      <c r="L94" s="407"/>
      <c r="M94" s="407"/>
      <c r="N94" s="407"/>
    </row>
    <row r="95" spans="3:14" s="402" customFormat="1" ht="19.5" customHeight="1">
      <c r="C95" s="548" t="s">
        <v>19</v>
      </c>
      <c r="D95" s="549">
        <v>600000</v>
      </c>
      <c r="E95" s="550">
        <v>600000</v>
      </c>
      <c r="F95" s="549"/>
      <c r="G95" s="549">
        <v>600000</v>
      </c>
      <c r="H95" s="549"/>
      <c r="I95" s="549"/>
      <c r="J95" s="550"/>
      <c r="K95" s="557"/>
      <c r="L95" s="409"/>
      <c r="M95" s="409"/>
      <c r="N95" s="409"/>
    </row>
    <row r="96" spans="3:14" s="402" customFormat="1" ht="19.5" customHeight="1">
      <c r="C96" s="548" t="s">
        <v>20</v>
      </c>
      <c r="D96" s="551"/>
      <c r="E96" s="550"/>
      <c r="F96" s="550"/>
      <c r="G96" s="550"/>
      <c r="H96" s="550"/>
      <c r="I96" s="550"/>
      <c r="J96" s="550"/>
      <c r="K96" s="557"/>
      <c r="L96" s="409"/>
      <c r="M96" s="409"/>
      <c r="N96" s="409"/>
    </row>
    <row r="97" spans="3:11" s="418" customFormat="1" ht="19.5" customHeight="1">
      <c r="C97" s="475" t="str">
        <f>+'D-2 Pengb'!C195</f>
        <v>6. PENGEMBANGAN BUDAYA DAN LINGKUNGAN MADRASAH</v>
      </c>
      <c r="D97" s="485">
        <f>SUM(D98:D99:D136)</f>
        <v>16100000</v>
      </c>
      <c r="E97" s="485">
        <f>SUM(E98:E99:E136)</f>
        <v>16100000</v>
      </c>
      <c r="F97" s="486"/>
      <c r="G97" s="486">
        <f>SUM(G98:G99:G106)</f>
        <v>0</v>
      </c>
      <c r="H97" s="486">
        <f>SUM(H98:H99)</f>
        <v>0</v>
      </c>
      <c r="I97" s="485">
        <f>SUM(I98:I99:I136)</f>
        <v>1500000</v>
      </c>
      <c r="J97" s="486">
        <f>SUM(J98:J99)</f>
        <v>0</v>
      </c>
      <c r="K97" s="486">
        <f>SUM(K98:K99:K136)</f>
        <v>14600000</v>
      </c>
    </row>
    <row r="98" spans="3:11" s="401" customFormat="1" ht="19.5" customHeight="1">
      <c r="C98" s="554" t="s">
        <v>717</v>
      </c>
      <c r="D98" s="509"/>
      <c r="E98" s="509">
        <f>SUM(F98:J98)</f>
        <v>0</v>
      </c>
      <c r="F98" s="509"/>
      <c r="G98" s="509"/>
      <c r="H98" s="508"/>
      <c r="I98" s="509"/>
      <c r="J98" s="509"/>
      <c r="K98" s="510"/>
    </row>
    <row r="99" spans="3:11" s="401" customFormat="1" ht="19.5" customHeight="1">
      <c r="C99" s="554" t="s">
        <v>53</v>
      </c>
      <c r="D99" s="508"/>
      <c r="E99" s="509">
        <f>SUM(F99:J99)</f>
        <v>0</v>
      </c>
      <c r="F99" s="508"/>
      <c r="G99" s="508"/>
      <c r="H99" s="508"/>
      <c r="I99" s="508"/>
      <c r="J99" s="509"/>
      <c r="K99" s="510"/>
    </row>
    <row r="100" spans="3:11" s="401" customFormat="1" ht="19.5" customHeight="1">
      <c r="C100" s="520" t="s">
        <v>718</v>
      </c>
      <c r="D100" s="541">
        <v>400000</v>
      </c>
      <c r="E100" s="541">
        <v>400000</v>
      </c>
      <c r="F100" s="541"/>
      <c r="G100" s="530"/>
      <c r="H100" s="530"/>
      <c r="I100" s="530"/>
      <c r="J100" s="531"/>
      <c r="K100" s="558">
        <v>400000</v>
      </c>
    </row>
    <row r="101" spans="3:11" s="401" customFormat="1" ht="19.5" customHeight="1">
      <c r="C101" s="537" t="s">
        <v>22</v>
      </c>
      <c r="D101" s="542">
        <v>400000</v>
      </c>
      <c r="E101" s="542">
        <v>400000</v>
      </c>
      <c r="F101" s="542"/>
      <c r="G101" s="526"/>
      <c r="H101" s="526"/>
      <c r="I101" s="526"/>
      <c r="J101" s="527"/>
      <c r="K101" s="559">
        <v>400000</v>
      </c>
    </row>
    <row r="102" spans="3:11" s="401" customFormat="1" ht="19.5" customHeight="1">
      <c r="C102" s="520" t="s">
        <v>23</v>
      </c>
      <c r="D102" s="514"/>
      <c r="E102" s="514"/>
      <c r="F102" s="514"/>
      <c r="G102" s="508"/>
      <c r="H102" s="508"/>
      <c r="I102" s="508"/>
      <c r="J102" s="509"/>
      <c r="K102" s="560"/>
    </row>
    <row r="103" spans="3:11" s="401" customFormat="1" ht="19.5" customHeight="1">
      <c r="C103" s="520" t="s">
        <v>24</v>
      </c>
      <c r="D103" s="514">
        <v>500000</v>
      </c>
      <c r="E103" s="514">
        <v>500000</v>
      </c>
      <c r="F103" s="514"/>
      <c r="G103" s="508"/>
      <c r="H103" s="508"/>
      <c r="I103" s="508"/>
      <c r="J103" s="509"/>
      <c r="K103" s="560">
        <v>500000</v>
      </c>
    </row>
    <row r="104" spans="3:11" s="401" customFormat="1" ht="19.5" customHeight="1">
      <c r="C104" s="520" t="s">
        <v>25</v>
      </c>
      <c r="D104" s="514">
        <v>320000</v>
      </c>
      <c r="E104" s="514">
        <v>320000</v>
      </c>
      <c r="F104" s="514"/>
      <c r="G104" s="508"/>
      <c r="H104" s="508"/>
      <c r="I104" s="508"/>
      <c r="J104" s="509"/>
      <c r="K104" s="560">
        <v>320000</v>
      </c>
    </row>
    <row r="105" spans="3:11" s="401" customFormat="1" ht="19.5" customHeight="1">
      <c r="C105" s="520" t="s">
        <v>21</v>
      </c>
      <c r="D105" s="514">
        <v>500000</v>
      </c>
      <c r="E105" s="514">
        <v>500000</v>
      </c>
      <c r="F105" s="514"/>
      <c r="G105" s="508"/>
      <c r="H105" s="508"/>
      <c r="I105" s="508"/>
      <c r="J105" s="509"/>
      <c r="K105" s="560">
        <v>500000</v>
      </c>
    </row>
    <row r="106" spans="3:11" s="401" customFormat="1" ht="19.5" customHeight="1">
      <c r="C106" s="520" t="s">
        <v>26</v>
      </c>
      <c r="D106" s="514">
        <v>1500000</v>
      </c>
      <c r="E106" s="514">
        <v>1500000</v>
      </c>
      <c r="F106" s="514"/>
      <c r="G106" s="514"/>
      <c r="H106" s="508"/>
      <c r="I106" s="508">
        <v>1500000</v>
      </c>
      <c r="J106" s="509"/>
      <c r="K106" s="560"/>
    </row>
    <row r="107" spans="3:11" s="401" customFormat="1" ht="19.5" customHeight="1">
      <c r="C107" s="554" t="s">
        <v>724</v>
      </c>
      <c r="D107" s="543"/>
      <c r="E107" s="543"/>
      <c r="F107" s="543"/>
      <c r="G107" s="508"/>
      <c r="H107" s="508"/>
      <c r="I107" s="508"/>
      <c r="J107" s="509"/>
      <c r="K107" s="510"/>
    </row>
    <row r="108" spans="3:11" s="401" customFormat="1" ht="19.5" customHeight="1">
      <c r="C108" s="520" t="s">
        <v>725</v>
      </c>
      <c r="D108" s="544">
        <v>480000</v>
      </c>
      <c r="E108" s="544">
        <v>480000</v>
      </c>
      <c r="F108" s="544"/>
      <c r="G108" s="508"/>
      <c r="H108" s="508"/>
      <c r="I108" s="508"/>
      <c r="J108" s="509"/>
      <c r="K108" s="561">
        <v>480000</v>
      </c>
    </row>
    <row r="109" spans="3:11" s="401" customFormat="1" ht="19.5" customHeight="1">
      <c r="C109" s="520" t="s">
        <v>726</v>
      </c>
      <c r="D109" s="545">
        <v>480000</v>
      </c>
      <c r="E109" s="545">
        <v>480000</v>
      </c>
      <c r="F109" s="545"/>
      <c r="G109" s="530"/>
      <c r="H109" s="530"/>
      <c r="I109" s="530"/>
      <c r="J109" s="531"/>
      <c r="K109" s="562">
        <v>480000</v>
      </c>
    </row>
    <row r="110" spans="3:11" s="401" customFormat="1" ht="19.5" customHeight="1">
      <c r="C110" s="537" t="s">
        <v>727</v>
      </c>
      <c r="D110" s="546">
        <v>480000</v>
      </c>
      <c r="E110" s="546">
        <v>480000</v>
      </c>
      <c r="F110" s="546"/>
      <c r="G110" s="526"/>
      <c r="H110" s="526"/>
      <c r="I110" s="526"/>
      <c r="J110" s="527"/>
      <c r="K110" s="563">
        <v>480000</v>
      </c>
    </row>
    <row r="111" spans="3:11" s="401" customFormat="1" ht="19.5" customHeight="1">
      <c r="C111" s="520" t="s">
        <v>728</v>
      </c>
      <c r="D111" s="544">
        <v>480000</v>
      </c>
      <c r="E111" s="544">
        <v>480000</v>
      </c>
      <c r="F111" s="544"/>
      <c r="G111" s="508"/>
      <c r="H111" s="508"/>
      <c r="I111" s="508"/>
      <c r="J111" s="509"/>
      <c r="K111" s="561">
        <v>480000</v>
      </c>
    </row>
    <row r="112" spans="3:11" ht="19.5" customHeight="1">
      <c r="C112" s="520" t="s">
        <v>729</v>
      </c>
      <c r="D112" s="544">
        <v>480000</v>
      </c>
      <c r="E112" s="544">
        <v>480000</v>
      </c>
      <c r="F112" s="544"/>
      <c r="G112" s="508"/>
      <c r="H112" s="508"/>
      <c r="I112" s="508"/>
      <c r="J112" s="509"/>
      <c r="K112" s="561">
        <v>480000</v>
      </c>
    </row>
    <row r="113" spans="3:11" ht="19.5" customHeight="1">
      <c r="C113" s="520" t="s">
        <v>730</v>
      </c>
      <c r="D113" s="544">
        <v>480000</v>
      </c>
      <c r="E113" s="544">
        <v>480000</v>
      </c>
      <c r="F113" s="544"/>
      <c r="G113" s="508"/>
      <c r="H113" s="508"/>
      <c r="I113" s="508"/>
      <c r="J113" s="509"/>
      <c r="K113" s="561">
        <v>480000</v>
      </c>
    </row>
    <row r="114" spans="3:11" ht="19.5" customHeight="1">
      <c r="C114" s="520" t="s">
        <v>731</v>
      </c>
      <c r="D114" s="544">
        <v>480000</v>
      </c>
      <c r="E114" s="544">
        <v>480000</v>
      </c>
      <c r="F114" s="544"/>
      <c r="G114" s="508"/>
      <c r="H114" s="508"/>
      <c r="I114" s="508"/>
      <c r="J114" s="509"/>
      <c r="K114" s="561">
        <v>480000</v>
      </c>
    </row>
    <row r="115" spans="3:11" ht="19.5" customHeight="1">
      <c r="C115" s="554" t="s">
        <v>732</v>
      </c>
      <c r="D115" s="508"/>
      <c r="E115" s="508"/>
      <c r="F115" s="508"/>
      <c r="G115" s="508"/>
      <c r="H115" s="508"/>
      <c r="I115" s="508"/>
      <c r="J115" s="509"/>
      <c r="K115" s="510"/>
    </row>
    <row r="116" spans="3:11" ht="19.5" customHeight="1">
      <c r="C116" s="554" t="s">
        <v>733</v>
      </c>
      <c r="D116" s="508"/>
      <c r="E116" s="509"/>
      <c r="F116" s="508"/>
      <c r="G116" s="508"/>
      <c r="H116" s="508"/>
      <c r="I116" s="508"/>
      <c r="J116" s="509"/>
      <c r="K116" s="510"/>
    </row>
    <row r="117" spans="3:11" ht="19.5" customHeight="1">
      <c r="C117" s="520" t="s">
        <v>734</v>
      </c>
      <c r="D117" s="544">
        <v>480000</v>
      </c>
      <c r="E117" s="544">
        <v>480000</v>
      </c>
      <c r="F117" s="544"/>
      <c r="G117" s="508"/>
      <c r="H117" s="508"/>
      <c r="I117" s="508"/>
      <c r="J117" s="509"/>
      <c r="K117" s="561">
        <v>480000</v>
      </c>
    </row>
    <row r="118" spans="3:11" ht="19.5" customHeight="1">
      <c r="C118" s="520" t="s">
        <v>735</v>
      </c>
      <c r="D118" s="544">
        <v>480000</v>
      </c>
      <c r="E118" s="544">
        <v>480000</v>
      </c>
      <c r="F118" s="544"/>
      <c r="G118" s="508"/>
      <c r="H118" s="508"/>
      <c r="I118" s="508"/>
      <c r="J118" s="509"/>
      <c r="K118" s="561">
        <v>480000</v>
      </c>
    </row>
    <row r="119" spans="3:11" ht="19.5" customHeight="1">
      <c r="C119" s="520" t="s">
        <v>736</v>
      </c>
      <c r="D119" s="544">
        <v>480000</v>
      </c>
      <c r="E119" s="544">
        <v>480000</v>
      </c>
      <c r="F119" s="544"/>
      <c r="G119" s="508"/>
      <c r="H119" s="508"/>
      <c r="I119" s="508"/>
      <c r="J119" s="509"/>
      <c r="K119" s="561">
        <v>480000</v>
      </c>
    </row>
    <row r="120" spans="3:11" ht="19.5" customHeight="1">
      <c r="C120" s="520" t="s">
        <v>28</v>
      </c>
      <c r="D120" s="544">
        <v>480000</v>
      </c>
      <c r="E120" s="544">
        <v>480000</v>
      </c>
      <c r="F120" s="544"/>
      <c r="G120" s="508"/>
      <c r="H120" s="508"/>
      <c r="I120" s="508"/>
      <c r="J120" s="509"/>
      <c r="K120" s="561">
        <v>480000</v>
      </c>
    </row>
    <row r="121" spans="3:11" ht="19.5" customHeight="1">
      <c r="C121" s="520" t="s">
        <v>29</v>
      </c>
      <c r="D121" s="544">
        <v>480000</v>
      </c>
      <c r="E121" s="544">
        <v>480000</v>
      </c>
      <c r="F121" s="544"/>
      <c r="G121" s="508"/>
      <c r="H121" s="508"/>
      <c r="I121" s="508"/>
      <c r="J121" s="509"/>
      <c r="K121" s="561">
        <v>480000</v>
      </c>
    </row>
    <row r="122" spans="3:11" ht="19.5" customHeight="1">
      <c r="C122" s="520" t="s">
        <v>30</v>
      </c>
      <c r="D122" s="544">
        <v>480000</v>
      </c>
      <c r="E122" s="544">
        <v>480000</v>
      </c>
      <c r="F122" s="544"/>
      <c r="G122" s="508"/>
      <c r="H122" s="508"/>
      <c r="I122" s="508"/>
      <c r="J122" s="509"/>
      <c r="K122" s="561">
        <v>480000</v>
      </c>
    </row>
    <row r="123" spans="3:11" ht="19.5" customHeight="1">
      <c r="C123" s="520" t="s">
        <v>31</v>
      </c>
      <c r="D123" s="544">
        <v>480000</v>
      </c>
      <c r="E123" s="544">
        <v>480000</v>
      </c>
      <c r="F123" s="544"/>
      <c r="G123" s="508"/>
      <c r="H123" s="508"/>
      <c r="I123" s="508"/>
      <c r="J123" s="509"/>
      <c r="K123" s="561">
        <v>480000</v>
      </c>
    </row>
    <row r="124" spans="3:11" ht="19.5" customHeight="1">
      <c r="C124" s="520" t="s">
        <v>32</v>
      </c>
      <c r="D124" s="544">
        <v>480000</v>
      </c>
      <c r="E124" s="544">
        <v>480000</v>
      </c>
      <c r="F124" s="544"/>
      <c r="G124" s="508"/>
      <c r="H124" s="508"/>
      <c r="I124" s="508"/>
      <c r="J124" s="509"/>
      <c r="K124" s="561">
        <v>480000</v>
      </c>
    </row>
    <row r="125" spans="3:11" ht="19.5" customHeight="1">
      <c r="C125" s="520" t="s">
        <v>33</v>
      </c>
      <c r="D125" s="544">
        <v>480000</v>
      </c>
      <c r="E125" s="544">
        <v>480000</v>
      </c>
      <c r="F125" s="544"/>
      <c r="G125" s="508"/>
      <c r="H125" s="508"/>
      <c r="I125" s="508"/>
      <c r="J125" s="509"/>
      <c r="K125" s="561">
        <v>480000</v>
      </c>
    </row>
    <row r="126" spans="3:11" ht="19.5" customHeight="1">
      <c r="C126" s="554" t="s">
        <v>34</v>
      </c>
      <c r="D126" s="508"/>
      <c r="E126" s="508"/>
      <c r="F126" s="508"/>
      <c r="G126" s="508"/>
      <c r="H126" s="508"/>
      <c r="I126" s="508"/>
      <c r="J126" s="509"/>
      <c r="K126" s="510"/>
    </row>
    <row r="127" spans="3:11" ht="19.5" customHeight="1">
      <c r="C127" s="520" t="s">
        <v>35</v>
      </c>
      <c r="D127" s="544">
        <v>480000</v>
      </c>
      <c r="E127" s="544">
        <v>480000</v>
      </c>
      <c r="F127" s="544"/>
      <c r="G127" s="508"/>
      <c r="H127" s="508"/>
      <c r="I127" s="508"/>
      <c r="J127" s="509"/>
      <c r="K127" s="561">
        <v>480000</v>
      </c>
    </row>
    <row r="128" spans="3:11" ht="19.5" customHeight="1">
      <c r="C128" s="520" t="s">
        <v>36</v>
      </c>
      <c r="D128" s="544">
        <v>480000</v>
      </c>
      <c r="E128" s="544">
        <v>480000</v>
      </c>
      <c r="F128" s="544"/>
      <c r="G128" s="508"/>
      <c r="H128" s="508"/>
      <c r="I128" s="508"/>
      <c r="J128" s="509"/>
      <c r="K128" s="561">
        <v>480000</v>
      </c>
    </row>
    <row r="129" spans="3:11" ht="19.5" customHeight="1">
      <c r="C129" s="520" t="s">
        <v>37</v>
      </c>
      <c r="D129" s="544">
        <v>480000</v>
      </c>
      <c r="E129" s="544">
        <v>480000</v>
      </c>
      <c r="F129" s="544"/>
      <c r="G129" s="508"/>
      <c r="H129" s="508"/>
      <c r="I129" s="508"/>
      <c r="J129" s="509"/>
      <c r="K129" s="561">
        <v>480000</v>
      </c>
    </row>
    <row r="130" spans="3:11" ht="19.5" customHeight="1">
      <c r="C130" s="520" t="s">
        <v>38</v>
      </c>
      <c r="D130" s="544">
        <v>480000</v>
      </c>
      <c r="E130" s="544">
        <v>480000</v>
      </c>
      <c r="F130" s="544"/>
      <c r="G130" s="508"/>
      <c r="H130" s="508"/>
      <c r="I130" s="508"/>
      <c r="J130" s="509"/>
      <c r="K130" s="561">
        <v>480000</v>
      </c>
    </row>
    <row r="131" spans="3:11" ht="19.5" customHeight="1">
      <c r="C131" s="520" t="s">
        <v>39</v>
      </c>
      <c r="D131" s="544">
        <v>480000</v>
      </c>
      <c r="E131" s="544">
        <v>480000</v>
      </c>
      <c r="F131" s="544"/>
      <c r="G131" s="508"/>
      <c r="H131" s="508"/>
      <c r="I131" s="508"/>
      <c r="J131" s="509"/>
      <c r="K131" s="561">
        <v>480000</v>
      </c>
    </row>
    <row r="132" spans="3:11" ht="19.5" customHeight="1">
      <c r="C132" s="520" t="s">
        <v>40</v>
      </c>
      <c r="D132" s="544">
        <v>480000</v>
      </c>
      <c r="E132" s="544">
        <v>480000</v>
      </c>
      <c r="F132" s="544"/>
      <c r="G132" s="508"/>
      <c r="H132" s="508"/>
      <c r="I132" s="508"/>
      <c r="J132" s="509"/>
      <c r="K132" s="561">
        <v>480000</v>
      </c>
    </row>
    <row r="133" spans="3:11" ht="19.5" customHeight="1">
      <c r="C133" s="520" t="s">
        <v>41</v>
      </c>
      <c r="D133" s="545">
        <v>480000</v>
      </c>
      <c r="E133" s="545">
        <v>480000</v>
      </c>
      <c r="F133" s="545"/>
      <c r="G133" s="530"/>
      <c r="H133" s="530"/>
      <c r="I133" s="530"/>
      <c r="J133" s="531"/>
      <c r="K133" s="562">
        <v>480000</v>
      </c>
    </row>
    <row r="134" spans="3:11" ht="19.5" customHeight="1">
      <c r="C134" s="537" t="s">
        <v>42</v>
      </c>
      <c r="D134" s="546">
        <v>480000</v>
      </c>
      <c r="E134" s="546">
        <v>480000</v>
      </c>
      <c r="F134" s="546"/>
      <c r="G134" s="526"/>
      <c r="H134" s="526"/>
      <c r="I134" s="526"/>
      <c r="J134" s="527"/>
      <c r="K134" s="563">
        <v>480000</v>
      </c>
    </row>
    <row r="135" spans="3:11" ht="19.5" customHeight="1">
      <c r="C135" s="520" t="s">
        <v>43</v>
      </c>
      <c r="D135" s="544">
        <v>480000</v>
      </c>
      <c r="E135" s="544">
        <v>480000</v>
      </c>
      <c r="F135" s="544"/>
      <c r="G135" s="508"/>
      <c r="H135" s="508"/>
      <c r="I135" s="508"/>
      <c r="J135" s="509"/>
      <c r="K135" s="561">
        <v>480000</v>
      </c>
    </row>
    <row r="136" spans="3:11" ht="19.5" customHeight="1">
      <c r="C136" s="547" t="s">
        <v>44</v>
      </c>
      <c r="D136" s="544">
        <v>480000</v>
      </c>
      <c r="E136" s="544">
        <v>480000</v>
      </c>
      <c r="F136" s="544"/>
      <c r="G136" s="508"/>
      <c r="H136" s="508"/>
      <c r="I136" s="508"/>
      <c r="J136" s="509"/>
      <c r="K136" s="561">
        <v>480000</v>
      </c>
    </row>
    <row r="137" spans="3:14" s="406" customFormat="1" ht="19.5" customHeight="1">
      <c r="C137" s="476" t="str">
        <f>+'D-2 Pengb'!C264</f>
        <v>7.  PENINGKATAN PERAN SERTA MASYARAKAT DAN KEMITRAAN</v>
      </c>
      <c r="D137" s="485">
        <f>SUM(D138:D139)</f>
        <v>1750000</v>
      </c>
      <c r="E137" s="486">
        <f aca="true" t="shared" si="4" ref="E137:K137">SUM(E138:E139)</f>
        <v>1750000</v>
      </c>
      <c r="F137" s="486">
        <f t="shared" si="4"/>
        <v>0</v>
      </c>
      <c r="G137" s="486">
        <f t="shared" si="4"/>
        <v>0</v>
      </c>
      <c r="H137" s="486">
        <f t="shared" si="4"/>
        <v>0</v>
      </c>
      <c r="I137" s="486">
        <f t="shared" si="4"/>
        <v>0</v>
      </c>
      <c r="J137" s="486">
        <f t="shared" si="4"/>
        <v>0</v>
      </c>
      <c r="K137" s="487">
        <f t="shared" si="4"/>
        <v>1750000</v>
      </c>
      <c r="L137" s="416"/>
      <c r="M137" s="416"/>
      <c r="N137" s="416"/>
    </row>
    <row r="138" spans="3:14" ht="19.5" customHeight="1">
      <c r="C138" s="520" t="s">
        <v>55</v>
      </c>
      <c r="D138" s="508">
        <v>250000</v>
      </c>
      <c r="E138" s="508">
        <v>250000</v>
      </c>
      <c r="F138" s="508"/>
      <c r="G138" s="508"/>
      <c r="H138" s="508"/>
      <c r="I138" s="508"/>
      <c r="J138" s="509"/>
      <c r="K138" s="510">
        <v>250000</v>
      </c>
      <c r="L138" s="408"/>
      <c r="M138" s="408"/>
      <c r="N138" s="408"/>
    </row>
    <row r="139" spans="3:14" ht="19.5" customHeight="1">
      <c r="C139" s="520" t="s">
        <v>27</v>
      </c>
      <c r="D139" s="508">
        <v>1500000</v>
      </c>
      <c r="E139" s="508">
        <v>1500000</v>
      </c>
      <c r="F139" s="508"/>
      <c r="G139" s="508"/>
      <c r="H139" s="508"/>
      <c r="I139" s="508"/>
      <c r="J139" s="509"/>
      <c r="K139" s="510">
        <v>1500000</v>
      </c>
      <c r="L139" s="408"/>
      <c r="M139" s="408"/>
      <c r="N139" s="408"/>
    </row>
    <row r="140" spans="3:14" s="406" customFormat="1" ht="19.5" customHeight="1">
      <c r="C140" s="477" t="s">
        <v>451</v>
      </c>
      <c r="D140" s="491">
        <f>+D11+D15+D18+D20+D93+D97+D137</f>
        <v>54410000</v>
      </c>
      <c r="E140" s="491">
        <f>+E11+E15+E18+E20+E93+E97+E137</f>
        <v>54410000</v>
      </c>
      <c r="F140" s="491">
        <f>+F11+F15+F18+F20+F93+F97+F137</f>
        <v>11600000</v>
      </c>
      <c r="G140" s="491">
        <f>+G11+G15+G18+G20+G93+G97+G137+G137</f>
        <v>5470000</v>
      </c>
      <c r="H140" s="491"/>
      <c r="I140" s="491">
        <f>+I11+I15+I18+I20+I93+I97+I137+I137</f>
        <v>18300000</v>
      </c>
      <c r="J140" s="491"/>
      <c r="K140" s="492">
        <f>+K11+K15+K18+K20+K93+K97+K137</f>
        <v>19040000</v>
      </c>
      <c r="L140" s="416"/>
      <c r="M140" s="416"/>
      <c r="N140" s="416"/>
    </row>
    <row r="141" spans="3:15" s="415" customFormat="1" ht="19.5" customHeight="1">
      <c r="C141" s="478"/>
      <c r="D141" s="493"/>
      <c r="E141" s="494"/>
      <c r="F141" s="494"/>
      <c r="G141" s="494"/>
      <c r="H141" s="494"/>
      <c r="I141" s="494"/>
      <c r="J141" s="494"/>
      <c r="K141" s="494"/>
      <c r="L141" s="417"/>
      <c r="M141" s="417"/>
      <c r="N141" s="417"/>
      <c r="O141" s="415">
        <v>8400000</v>
      </c>
    </row>
    <row r="142" spans="3:14" ht="19.5" customHeight="1">
      <c r="C142" s="479"/>
      <c r="D142" s="494"/>
      <c r="E142" s="494"/>
      <c r="F142" s="494"/>
      <c r="G142" s="494"/>
      <c r="H142" s="496"/>
      <c r="I142" s="494"/>
      <c r="J142" s="495"/>
      <c r="K142" s="494"/>
      <c r="L142" s="408"/>
      <c r="M142" s="408"/>
      <c r="N142" s="408"/>
    </row>
    <row r="143" spans="3:14" ht="19.5" customHeight="1">
      <c r="C143" s="651" t="s">
        <v>455</v>
      </c>
      <c r="D143" s="652" t="s">
        <v>449</v>
      </c>
      <c r="E143" s="654" t="s">
        <v>491</v>
      </c>
      <c r="F143" s="654"/>
      <c r="G143" s="654"/>
      <c r="H143" s="654"/>
      <c r="I143" s="654"/>
      <c r="J143" s="654"/>
      <c r="K143" s="654"/>
      <c r="L143" s="408"/>
      <c r="M143" s="408"/>
      <c r="N143" s="408"/>
    </row>
    <row r="144" spans="3:14" ht="19.5" customHeight="1">
      <c r="C144" s="651"/>
      <c r="D144" s="653"/>
      <c r="E144" s="489" t="s">
        <v>237</v>
      </c>
      <c r="F144" s="489" t="s">
        <v>235</v>
      </c>
      <c r="G144" s="489" t="s">
        <v>446</v>
      </c>
      <c r="H144" s="489" t="s">
        <v>615</v>
      </c>
      <c r="I144" s="489" t="s">
        <v>448</v>
      </c>
      <c r="J144" s="490" t="s">
        <v>447</v>
      </c>
      <c r="K144" s="490" t="s">
        <v>264</v>
      </c>
      <c r="L144" s="408"/>
      <c r="M144" s="408"/>
      <c r="N144" s="408"/>
    </row>
    <row r="145" spans="3:14" ht="19.5" customHeight="1">
      <c r="C145" s="480" t="s">
        <v>228</v>
      </c>
      <c r="D145" s="497"/>
      <c r="E145" s="498"/>
      <c r="F145" s="498"/>
      <c r="G145" s="498"/>
      <c r="H145" s="498"/>
      <c r="I145" s="498"/>
      <c r="J145" s="498"/>
      <c r="K145" s="499"/>
      <c r="L145" s="408"/>
      <c r="M145" s="408"/>
      <c r="N145" s="408"/>
    </row>
    <row r="146" spans="3:14" ht="19.5" customHeight="1">
      <c r="C146" s="481" t="s">
        <v>453</v>
      </c>
      <c r="D146" s="485">
        <f>SUM(D147:D149)</f>
        <v>73740000</v>
      </c>
      <c r="E146" s="485">
        <f>SUM(E147:E149)</f>
        <v>73740000</v>
      </c>
      <c r="F146" s="485">
        <f>SUM(F147:F149)</f>
        <v>41700000</v>
      </c>
      <c r="G146" s="485">
        <f>SUM(G147:G149)</f>
        <v>0</v>
      </c>
      <c r="H146" s="485">
        <f>SUM(H147:H149)</f>
        <v>5040000</v>
      </c>
      <c r="I146" s="485">
        <f>SUM(I147:I154)</f>
        <v>0</v>
      </c>
      <c r="J146" s="485">
        <f>SUM(J147:J149)</f>
        <v>27000000</v>
      </c>
      <c r="K146" s="485">
        <f>SUM(K147:K149)</f>
        <v>0</v>
      </c>
      <c r="L146" s="408"/>
      <c r="M146" s="408"/>
      <c r="N146" s="408"/>
    </row>
    <row r="147" spans="3:14" ht="19.5" customHeight="1">
      <c r="C147" s="564" t="s">
        <v>800</v>
      </c>
      <c r="D147" s="509">
        <v>41700000</v>
      </c>
      <c r="E147" s="509">
        <v>41700000</v>
      </c>
      <c r="F147" s="509">
        <v>41700000</v>
      </c>
      <c r="G147" s="509"/>
      <c r="H147" s="565"/>
      <c r="I147" s="509"/>
      <c r="J147" s="508"/>
      <c r="K147" s="510"/>
      <c r="L147" s="408"/>
      <c r="M147" s="408"/>
      <c r="N147" s="408"/>
    </row>
    <row r="148" spans="3:14" ht="19.5" customHeight="1">
      <c r="C148" s="564" t="s">
        <v>801</v>
      </c>
      <c r="D148" s="509">
        <v>27000000</v>
      </c>
      <c r="E148" s="509">
        <v>27000000</v>
      </c>
      <c r="F148" s="509"/>
      <c r="G148" s="509"/>
      <c r="H148" s="565"/>
      <c r="I148" s="509"/>
      <c r="J148" s="508">
        <v>27000000</v>
      </c>
      <c r="K148" s="510"/>
      <c r="L148" s="408"/>
      <c r="M148" s="408"/>
      <c r="N148" s="408"/>
    </row>
    <row r="149" spans="3:14" ht="19.5" customHeight="1">
      <c r="C149" s="564" t="s">
        <v>802</v>
      </c>
      <c r="D149" s="509">
        <v>5040000</v>
      </c>
      <c r="E149" s="509">
        <v>5040000</v>
      </c>
      <c r="F149" s="509"/>
      <c r="G149" s="509"/>
      <c r="H149" s="565">
        <v>5040000</v>
      </c>
      <c r="I149" s="509"/>
      <c r="J149" s="508"/>
      <c r="K149" s="510"/>
      <c r="L149" s="408"/>
      <c r="M149" s="408"/>
      <c r="N149" s="408"/>
    </row>
    <row r="150" spans="3:14" ht="19.5" customHeight="1">
      <c r="C150" s="481" t="s">
        <v>454</v>
      </c>
      <c r="D150" s="485">
        <f>SUM(D151:D157)</f>
        <v>18041000</v>
      </c>
      <c r="E150" s="485">
        <f>SUM(E151:E157)</f>
        <v>18041000</v>
      </c>
      <c r="F150" s="485">
        <f>SUM(F151:F157)</f>
        <v>10675000</v>
      </c>
      <c r="G150" s="485">
        <f>SUM(G151:G155)</f>
        <v>100000</v>
      </c>
      <c r="H150" s="485">
        <f>SUM(H151:H154)</f>
        <v>0</v>
      </c>
      <c r="I150" s="485">
        <f>SUM(I151:I154)</f>
        <v>0</v>
      </c>
      <c r="J150" s="485">
        <f>SUM(J151:J154)</f>
        <v>0</v>
      </c>
      <c r="K150" s="485">
        <f>SUM(K151:K157)</f>
        <v>7266000</v>
      </c>
      <c r="L150" s="408"/>
      <c r="M150" s="408"/>
      <c r="N150" s="408"/>
    </row>
    <row r="151" spans="3:14" ht="19.5" customHeight="1">
      <c r="C151" s="564" t="s">
        <v>777</v>
      </c>
      <c r="D151" s="511">
        <v>1166000</v>
      </c>
      <c r="E151" s="511">
        <v>1166000</v>
      </c>
      <c r="F151" s="511">
        <v>1000000</v>
      </c>
      <c r="G151" s="509"/>
      <c r="H151" s="509"/>
      <c r="I151" s="509"/>
      <c r="J151" s="509"/>
      <c r="K151" s="510">
        <v>166000</v>
      </c>
      <c r="L151" s="408"/>
      <c r="M151" s="408"/>
      <c r="N151" s="408"/>
    </row>
    <row r="152" spans="3:14" ht="19.5" customHeight="1">
      <c r="C152" s="564" t="s">
        <v>778</v>
      </c>
      <c r="D152" s="511">
        <v>2239000</v>
      </c>
      <c r="E152" s="511">
        <v>2239000</v>
      </c>
      <c r="F152" s="511">
        <v>1000000</v>
      </c>
      <c r="G152" s="509"/>
      <c r="H152" s="509"/>
      <c r="I152" s="509"/>
      <c r="J152" s="509"/>
      <c r="K152" s="510">
        <v>1239000</v>
      </c>
      <c r="L152" s="408"/>
      <c r="M152" s="408"/>
      <c r="N152" s="408"/>
    </row>
    <row r="153" spans="3:14" ht="19.5" customHeight="1">
      <c r="C153" s="564" t="s">
        <v>779</v>
      </c>
      <c r="D153" s="511">
        <v>900000</v>
      </c>
      <c r="E153" s="511">
        <v>900000</v>
      </c>
      <c r="F153" s="511">
        <v>900000</v>
      </c>
      <c r="G153" s="509"/>
      <c r="H153" s="509"/>
      <c r="I153" s="509"/>
      <c r="J153" s="509"/>
      <c r="K153" s="510"/>
      <c r="L153" s="408"/>
      <c r="M153" s="408"/>
      <c r="N153" s="408"/>
    </row>
    <row r="154" spans="3:14" ht="19.5" customHeight="1">
      <c r="C154" s="564" t="s">
        <v>780</v>
      </c>
      <c r="D154" s="511">
        <v>6851000</v>
      </c>
      <c r="E154" s="511">
        <v>6851000</v>
      </c>
      <c r="F154" s="511">
        <v>3490000</v>
      </c>
      <c r="G154" s="509"/>
      <c r="H154" s="509"/>
      <c r="I154" s="509"/>
      <c r="J154" s="509"/>
      <c r="K154" s="510">
        <v>3361000</v>
      </c>
      <c r="L154" s="408"/>
      <c r="M154" s="408"/>
      <c r="N154" s="408"/>
    </row>
    <row r="155" spans="3:14" ht="19.5" customHeight="1">
      <c r="C155" s="564" t="s">
        <v>781</v>
      </c>
      <c r="D155" s="511">
        <v>5585000</v>
      </c>
      <c r="E155" s="511">
        <v>5585000</v>
      </c>
      <c r="F155" s="511">
        <v>3485000</v>
      </c>
      <c r="G155" s="509">
        <v>100000</v>
      </c>
      <c r="H155" s="509"/>
      <c r="I155" s="509"/>
      <c r="J155" s="509"/>
      <c r="K155" s="510">
        <v>2000000</v>
      </c>
      <c r="L155" s="408"/>
      <c r="M155" s="408"/>
      <c r="N155" s="408"/>
    </row>
    <row r="156" spans="3:14" ht="19.5" customHeight="1">
      <c r="C156" s="564" t="s">
        <v>782</v>
      </c>
      <c r="D156" s="511">
        <v>800000</v>
      </c>
      <c r="E156" s="511">
        <v>800000</v>
      </c>
      <c r="F156" s="511">
        <v>800000</v>
      </c>
      <c r="G156" s="509"/>
      <c r="H156" s="509"/>
      <c r="I156" s="509"/>
      <c r="J156" s="509"/>
      <c r="K156" s="510"/>
      <c r="L156" s="408"/>
      <c r="M156" s="408"/>
      <c r="N156" s="408"/>
    </row>
    <row r="157" spans="3:14" ht="19.5" customHeight="1">
      <c r="C157" s="564" t="s">
        <v>783</v>
      </c>
      <c r="D157" s="511">
        <v>500000</v>
      </c>
      <c r="E157" s="511">
        <v>500000</v>
      </c>
      <c r="F157" s="511"/>
      <c r="G157" s="509"/>
      <c r="H157" s="509"/>
      <c r="I157" s="509"/>
      <c r="J157" s="509"/>
      <c r="K157" s="510">
        <v>500000</v>
      </c>
      <c r="L157" s="408"/>
      <c r="M157" s="408"/>
      <c r="N157" s="408"/>
    </row>
    <row r="158" spans="3:14" ht="19.5" customHeight="1">
      <c r="C158" s="482" t="s">
        <v>496</v>
      </c>
      <c r="D158" s="485">
        <f aca="true" t="shared" si="5" ref="D158:K158">SUM(D159)</f>
        <v>2000000</v>
      </c>
      <c r="E158" s="485">
        <f t="shared" si="5"/>
        <v>2000000</v>
      </c>
      <c r="F158" s="485">
        <f t="shared" si="5"/>
        <v>0</v>
      </c>
      <c r="G158" s="485">
        <f t="shared" si="5"/>
        <v>1630000</v>
      </c>
      <c r="H158" s="485">
        <f t="shared" si="5"/>
        <v>0</v>
      </c>
      <c r="I158" s="485">
        <f t="shared" si="5"/>
        <v>0</v>
      </c>
      <c r="J158" s="485">
        <f t="shared" si="5"/>
        <v>0</v>
      </c>
      <c r="K158" s="485">
        <f t="shared" si="5"/>
        <v>370000</v>
      </c>
      <c r="L158" s="408"/>
      <c r="M158" s="408"/>
      <c r="N158" s="408"/>
    </row>
    <row r="159" spans="3:14" ht="19.5" customHeight="1">
      <c r="C159" s="566" t="s">
        <v>784</v>
      </c>
      <c r="D159" s="509">
        <v>2000000</v>
      </c>
      <c r="E159" s="509">
        <v>2000000</v>
      </c>
      <c r="F159" s="509"/>
      <c r="G159" s="509">
        <v>1630000</v>
      </c>
      <c r="H159" s="509"/>
      <c r="I159" s="509"/>
      <c r="J159" s="509"/>
      <c r="K159" s="510">
        <v>370000</v>
      </c>
      <c r="L159" s="408"/>
      <c r="M159" s="408"/>
      <c r="N159" s="408"/>
    </row>
    <row r="160" spans="3:14" ht="19.5" customHeight="1">
      <c r="C160" s="482" t="s">
        <v>583</v>
      </c>
      <c r="D160" s="485">
        <f>SUM(D161:D164)</f>
        <v>5500000</v>
      </c>
      <c r="E160" s="485">
        <f>SUM(E161:E164)</f>
        <v>5500000</v>
      </c>
      <c r="F160" s="485">
        <f aca="true" t="shared" si="6" ref="F160:K160">SUM(F161:F164)</f>
        <v>5500000</v>
      </c>
      <c r="G160" s="485">
        <f t="shared" si="6"/>
        <v>0</v>
      </c>
      <c r="H160" s="485">
        <f t="shared" si="6"/>
        <v>0</v>
      </c>
      <c r="I160" s="485">
        <f t="shared" si="6"/>
        <v>0</v>
      </c>
      <c r="J160" s="485">
        <f t="shared" si="6"/>
        <v>0</v>
      </c>
      <c r="K160" s="485">
        <f t="shared" si="6"/>
        <v>0</v>
      </c>
      <c r="L160" s="408"/>
      <c r="M160" s="408"/>
      <c r="N160" s="408"/>
    </row>
    <row r="161" spans="3:14" ht="19.5" customHeight="1">
      <c r="C161" s="566" t="s">
        <v>785</v>
      </c>
      <c r="D161" s="567">
        <v>3000000</v>
      </c>
      <c r="E161" s="567">
        <v>3000000</v>
      </c>
      <c r="F161" s="567">
        <v>3000000</v>
      </c>
      <c r="G161" s="509"/>
      <c r="H161" s="509"/>
      <c r="I161" s="509"/>
      <c r="J161" s="509"/>
      <c r="K161" s="510"/>
      <c r="L161" s="408"/>
      <c r="M161" s="408"/>
      <c r="N161" s="408"/>
    </row>
    <row r="162" spans="3:14" ht="19.5" customHeight="1">
      <c r="C162" s="566" t="s">
        <v>786</v>
      </c>
      <c r="D162" s="567">
        <v>1000000</v>
      </c>
      <c r="E162" s="567">
        <v>1000000</v>
      </c>
      <c r="F162" s="567">
        <v>1000000</v>
      </c>
      <c r="G162" s="509"/>
      <c r="H162" s="509"/>
      <c r="I162" s="509"/>
      <c r="J162" s="509"/>
      <c r="K162" s="510"/>
      <c r="L162" s="408"/>
      <c r="M162" s="408"/>
      <c r="N162" s="408"/>
    </row>
    <row r="163" spans="3:14" ht="19.5" customHeight="1">
      <c r="C163" s="566" t="s">
        <v>787</v>
      </c>
      <c r="D163" s="567">
        <v>1200000</v>
      </c>
      <c r="E163" s="567">
        <v>1200000</v>
      </c>
      <c r="F163" s="567">
        <v>1200000</v>
      </c>
      <c r="G163" s="509"/>
      <c r="H163" s="509"/>
      <c r="I163" s="509"/>
      <c r="J163" s="509"/>
      <c r="K163" s="510"/>
      <c r="L163" s="408"/>
      <c r="M163" s="408"/>
      <c r="N163" s="408"/>
    </row>
    <row r="164" spans="3:14" ht="19.5" customHeight="1">
      <c r="C164" s="566" t="s">
        <v>788</v>
      </c>
      <c r="D164" s="567">
        <v>300000</v>
      </c>
      <c r="E164" s="567">
        <v>300000</v>
      </c>
      <c r="F164" s="567">
        <v>300000</v>
      </c>
      <c r="G164" s="509"/>
      <c r="H164" s="509"/>
      <c r="I164" s="509"/>
      <c r="J164" s="509"/>
      <c r="K164" s="510"/>
      <c r="L164" s="408"/>
      <c r="M164" s="408"/>
      <c r="N164" s="408"/>
    </row>
    <row r="165" spans="3:14" s="406" customFormat="1" ht="19.5" customHeight="1">
      <c r="C165" s="477" t="s">
        <v>450</v>
      </c>
      <c r="D165" s="486">
        <f aca="true" t="shared" si="7" ref="D165:K165">SUM(D146+D150+D158+D160)</f>
        <v>99281000</v>
      </c>
      <c r="E165" s="486">
        <f t="shared" si="7"/>
        <v>99281000</v>
      </c>
      <c r="F165" s="486">
        <f t="shared" si="7"/>
        <v>57875000</v>
      </c>
      <c r="G165" s="486">
        <f t="shared" si="7"/>
        <v>1730000</v>
      </c>
      <c r="H165" s="486">
        <f t="shared" si="7"/>
        <v>5040000</v>
      </c>
      <c r="I165" s="486">
        <f t="shared" si="7"/>
        <v>0</v>
      </c>
      <c r="J165" s="486">
        <f t="shared" si="7"/>
        <v>27000000</v>
      </c>
      <c r="K165" s="486">
        <f t="shared" si="7"/>
        <v>7636000</v>
      </c>
      <c r="L165" s="408"/>
      <c r="M165" s="408"/>
      <c r="N165" s="408"/>
    </row>
    <row r="166" spans="3:14" ht="19.5" customHeight="1">
      <c r="C166" s="483"/>
      <c r="D166" s="500"/>
      <c r="E166" s="500"/>
      <c r="F166" s="500"/>
      <c r="G166" s="500"/>
      <c r="H166" s="500"/>
      <c r="I166" s="500"/>
      <c r="J166" s="500"/>
      <c r="K166" s="501"/>
      <c r="L166" s="408"/>
      <c r="M166" s="408"/>
      <c r="N166" s="408"/>
    </row>
    <row r="167" spans="3:14" ht="19.5" customHeight="1" thickBot="1">
      <c r="C167" s="484" t="s">
        <v>452</v>
      </c>
      <c r="D167" s="502">
        <f aca="true" t="shared" si="8" ref="D167:K167">+D140+D165</f>
        <v>153691000</v>
      </c>
      <c r="E167" s="502">
        <f t="shared" si="8"/>
        <v>153691000</v>
      </c>
      <c r="F167" s="502">
        <f t="shared" si="8"/>
        <v>69475000</v>
      </c>
      <c r="G167" s="502">
        <f t="shared" si="8"/>
        <v>7200000</v>
      </c>
      <c r="H167" s="502">
        <f t="shared" si="8"/>
        <v>5040000</v>
      </c>
      <c r="I167" s="502">
        <f t="shared" si="8"/>
        <v>18300000</v>
      </c>
      <c r="J167" s="502">
        <f t="shared" si="8"/>
        <v>27000000</v>
      </c>
      <c r="K167" s="503">
        <f t="shared" si="8"/>
        <v>26676000</v>
      </c>
      <c r="L167" s="191"/>
      <c r="M167" s="191"/>
      <c r="N167" s="191"/>
    </row>
    <row r="168" spans="3:11" ht="18">
      <c r="C168" s="191"/>
      <c r="D168" s="474"/>
      <c r="E168" s="474"/>
      <c r="F168" s="474"/>
      <c r="G168" s="474"/>
      <c r="H168" s="474"/>
      <c r="I168" s="474"/>
      <c r="J168" s="474"/>
      <c r="K168" s="474"/>
    </row>
    <row r="175" ht="12.75">
      <c r="O175" s="403"/>
    </row>
  </sheetData>
  <sheetProtection/>
  <mergeCells count="10">
    <mergeCell ref="C3:J3"/>
    <mergeCell ref="C4:J4"/>
    <mergeCell ref="C5:J5"/>
    <mergeCell ref="I7:K7"/>
    <mergeCell ref="C143:C144"/>
    <mergeCell ref="D143:D144"/>
    <mergeCell ref="E143:K143"/>
    <mergeCell ref="C8:C9"/>
    <mergeCell ref="E8:K8"/>
    <mergeCell ref="D8:D9"/>
  </mergeCells>
  <printOptions/>
  <pageMargins left="0.25" right="0.25" top="0.75" bottom="0.75" header="0.3" footer="0.3"/>
  <pageSetup horizontalDpi="600" verticalDpi="600" orientation="landscape" paperSize="5" scale="85" r:id="rId2"/>
  <headerFooter alignWithMargins="0">
    <oddHeader>&amp;RTabel :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gopek</dc:creator>
  <cp:keywords/>
  <dc:description/>
  <cp:lastModifiedBy>UPPAM</cp:lastModifiedBy>
  <cp:lastPrinted>2011-03-02T00:38:00Z</cp:lastPrinted>
  <dcterms:created xsi:type="dcterms:W3CDTF">2006-03-22T03:00:56Z</dcterms:created>
  <dcterms:modified xsi:type="dcterms:W3CDTF">2012-11-10T16:32:25Z</dcterms:modified>
  <cp:category/>
  <cp:version/>
  <cp:contentType/>
  <cp:contentStatus/>
</cp:coreProperties>
</file>